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wl.local\dfs\HomeDrives\acraig\Desktop\Fine Wine\"/>
    </mc:Choice>
  </mc:AlternateContent>
  <xr:revisionPtr revIDLastSave="0" documentId="13_ncr:1_{F04B430F-E50D-4CB2-B35D-6FCF18A15B4A}" xr6:coauthVersionLast="47" xr6:coauthVersionMax="47" xr10:uidLastSave="{00000000-0000-0000-0000-000000000000}"/>
  <bookViews>
    <workbookView xWindow="-120" yWindow="-120" windowWidth="25440" windowHeight="15390" xr2:uid="{39C5E388-B88D-4207-8027-A7E1FBE7464F}"/>
  </bookViews>
  <sheets>
    <sheet name="Fine Wine" sheetId="1" r:id="rId1"/>
    <sheet name="Historical SKUs" sheetId="6" state="hidden" r:id="rId2"/>
    <sheet name="Order Form " sheetId="2" r:id="rId3"/>
  </sheets>
  <definedNames>
    <definedName name="_xlnm._FilterDatabase" localSheetId="0" hidden="1">'Fine Wine'!$B$2:$M$90</definedName>
    <definedName name="_xlnm._FilterDatabase" localSheetId="1" hidden="1">'Historical SKUs'!$A$1:$N$289</definedName>
    <definedName name="_xlnm.Print_Area" localSheetId="0">'Fine Wine'!$B$1:$M$90</definedName>
    <definedName name="_xlnm.Print_Titles" localSheetId="0">'Fine Wine'!$2:$2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6" l="1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" i="6"/>
  <c r="H239" i="6" l="1"/>
  <c r="H274" i="6"/>
  <c r="H238" i="6"/>
  <c r="H240" i="6"/>
  <c r="H241" i="6"/>
  <c r="H242" i="6"/>
  <c r="H243" i="6"/>
  <c r="H244" i="6"/>
  <c r="H270" i="6"/>
  <c r="H271" i="6"/>
  <c r="H272" i="6"/>
  <c r="H273" i="6"/>
  <c r="H237" i="6"/>
  <c r="I236" i="6" l="1"/>
  <c r="I223" i="6"/>
  <c r="I224" i="6"/>
  <c r="I225" i="6"/>
  <c r="I226" i="6"/>
  <c r="I227" i="6"/>
  <c r="I228" i="6"/>
  <c r="I229" i="6"/>
  <c r="I230" i="6"/>
  <c r="I231" i="6"/>
  <c r="I232" i="6"/>
  <c r="I267" i="6"/>
  <c r="I266" i="6"/>
  <c r="I235" i="6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10" i="2"/>
  <c r="D10" i="2"/>
  <c r="B10" i="2"/>
  <c r="I34" i="6" l="1"/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10" i="2"/>
  <c r="I30" i="6"/>
  <c r="I29" i="6"/>
  <c r="I28" i="6"/>
  <c r="I27" i="6"/>
  <c r="I26" i="6"/>
  <c r="I25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<sst xmlns="http://schemas.openxmlformats.org/spreadsheetml/2006/main" count="2561" uniqueCount="510">
  <si>
    <t>Vintage</t>
  </si>
  <si>
    <t>Wine Description</t>
  </si>
  <si>
    <t>Sub Region</t>
  </si>
  <si>
    <t>Region</t>
  </si>
  <si>
    <t>Country</t>
  </si>
  <si>
    <t>Colour</t>
  </si>
  <si>
    <t>DP Sell Price (bottle)</t>
  </si>
  <si>
    <t>Availability 
in Bottles</t>
  </si>
  <si>
    <t>NIC</t>
  </si>
  <si>
    <t>Case 
Size</t>
  </si>
  <si>
    <t>Product 
Code</t>
  </si>
  <si>
    <t>Comments</t>
  </si>
  <si>
    <t>Mendoza</t>
  </si>
  <si>
    <t>Argentina</t>
  </si>
  <si>
    <t>White</t>
  </si>
  <si>
    <t>1.5 lt x 1</t>
  </si>
  <si>
    <t>75 cl x 3</t>
  </si>
  <si>
    <t>Case Purchase Only</t>
  </si>
  <si>
    <t>2021</t>
  </si>
  <si>
    <t>Red</t>
  </si>
  <si>
    <t>75 cl x 6</t>
  </si>
  <si>
    <t>Catena Zapata Malbec Argentino 2020</t>
  </si>
  <si>
    <t>2018</t>
  </si>
  <si>
    <t>Nicolas Catena Zapata 2004</t>
  </si>
  <si>
    <t>Catena Adrianna Fortuna Terrae Malbec (Wooden Presentation Case) 2018</t>
  </si>
  <si>
    <t>3 lt x 1</t>
  </si>
  <si>
    <t>Catena Adrianna Vineyard River Malbec 2020</t>
  </si>
  <si>
    <t>Catena Zapata Argentino Malbec 2019 600cl</t>
  </si>
  <si>
    <t>6 lt x 1</t>
  </si>
  <si>
    <t>Gran Enemigo Single Vineyard Agrelo Cabernet Franc 2018, Valle de Uco</t>
  </si>
  <si>
    <t>Yering Station Reserve Chardonnay 2019</t>
  </si>
  <si>
    <t>Yarra Valley</t>
  </si>
  <si>
    <t>Victoria</t>
  </si>
  <si>
    <t>Australia</t>
  </si>
  <si>
    <t>2019</t>
  </si>
  <si>
    <t>Grampians</t>
  </si>
  <si>
    <t>Mount Langi Ghiran Shiraz 2017</t>
  </si>
  <si>
    <t>Xanadu Estate Cabernet Sauvignon 2014</t>
  </si>
  <si>
    <t>Margaret River</t>
  </si>
  <si>
    <t>Western Australia</t>
  </si>
  <si>
    <t>Xanadu Reserve Cabernet Sauvignon 2019</t>
  </si>
  <si>
    <t>Markus Huber Ried Rothenberg Riesling Erste Lage 2021</t>
  </si>
  <si>
    <t>Traisental Valley</t>
  </si>
  <si>
    <t>Niederosterreich</t>
  </si>
  <si>
    <t>Austria</t>
  </si>
  <si>
    <t>Markus Huber Ried Zwirch Gruner Veltliner Erste Lage 2021</t>
  </si>
  <si>
    <t>Markus Huber Ried Berg Gruner Veltliner Erste Lage 2021</t>
  </si>
  <si>
    <t>Markus Huber Ried Berg Riesling Erste Lage 2021</t>
  </si>
  <si>
    <t>Okanagan Valley</t>
  </si>
  <si>
    <t>British Columbia</t>
  </si>
  <si>
    <t>Canada</t>
  </si>
  <si>
    <t>Mission Hill Vistas Edge Cabernet Franc 2020</t>
  </si>
  <si>
    <t>Checkmate Opening Gambit Merlot 2019</t>
  </si>
  <si>
    <t>VIK La Piu Belle Carmenere 2021, Cachapoal</t>
  </si>
  <si>
    <t>Millahue Valley</t>
  </si>
  <si>
    <t>Cachapoal Valley</t>
  </si>
  <si>
    <t>Chile</t>
  </si>
  <si>
    <t>Colchagua Valley</t>
  </si>
  <si>
    <t>Limari</t>
  </si>
  <si>
    <t>Ningxia</t>
  </si>
  <si>
    <t>China</t>
  </si>
  <si>
    <t>Chateau Changyu Moser XV Purple Air Comes from the East</t>
  </si>
  <si>
    <t>Nyetimber Tillington Single Vineyard 2013</t>
  </si>
  <si>
    <t>Sussex</t>
  </si>
  <si>
    <t>England</t>
  </si>
  <si>
    <t>Bordeaux</t>
  </si>
  <si>
    <t>France</t>
  </si>
  <si>
    <t>Anthologie de Marjosse Cuvee Chardonneret Chardonnay 2019</t>
  </si>
  <si>
    <t>Anthologie de Marjosse Cuvee Hirondelle Muscatelle 2019</t>
  </si>
  <si>
    <t>Château Climens Asphodele 2020</t>
  </si>
  <si>
    <t>Bordeaux Collection</t>
  </si>
  <si>
    <t>2022</t>
  </si>
  <si>
    <t>Château Climens Lilium 2022, Organic</t>
  </si>
  <si>
    <t>Pessac-Leognan</t>
  </si>
  <si>
    <t>75 cl x 12</t>
  </si>
  <si>
    <t xml:space="preserve">Sauternes &amp; Barsac   </t>
  </si>
  <si>
    <t>Sweet</t>
  </si>
  <si>
    <t>Chateau Figeac 2015</t>
  </si>
  <si>
    <t>St Emilion</t>
  </si>
  <si>
    <t>St Estephe</t>
  </si>
  <si>
    <t>Maison Folly Bourgogne Chardonnay Vielles Vignes 2017 75cl</t>
  </si>
  <si>
    <t>Burgundy</t>
  </si>
  <si>
    <t>Chablis</t>
  </si>
  <si>
    <t>La Chablisienne Chablis Grand Cru Chateau Les Grenouilles 2018</t>
  </si>
  <si>
    <t>Chassagne-Montrachet 1er Cru Virondot Domaine Marc Morey 2019</t>
  </si>
  <si>
    <t>Chassagne Montrachet</t>
  </si>
  <si>
    <t>Chassagne-Montrachet 1er Cru Virondot Domaine Marc Morey 2020</t>
  </si>
  <si>
    <t>Caroline Lestime Chassagne Montrachet Les Champs Gain 1er Cru 2018</t>
  </si>
  <si>
    <t>Caroline Lestime Chassagne Montrachet Champ Derriere Blanc 2017</t>
  </si>
  <si>
    <t>Puligny-Montrachet 1er Cru Les Folatieres Domaine Alain Chavy 2020</t>
  </si>
  <si>
    <t>Puligny-Montrachet</t>
  </si>
  <si>
    <t>1.5 lt x 6</t>
  </si>
  <si>
    <t>Champagne Lacourte Godbillon Chaillots 2016</t>
  </si>
  <si>
    <t>Champagne</t>
  </si>
  <si>
    <t>David Leclapart Cuvee L'Apotre Blanc de Blancs 2011</t>
  </si>
  <si>
    <t>NV</t>
  </si>
  <si>
    <t>Palmer &amp; Co Collection 2000</t>
  </si>
  <si>
    <t>75 cl x 1</t>
  </si>
  <si>
    <t>Palmer &amp; Co Collection 1996</t>
  </si>
  <si>
    <t>Palmer &amp; Co Collection Blanc de Blancs 1987</t>
  </si>
  <si>
    <t>Taittinger Comtes de Champagne Blanc de Blancs Brut 2008</t>
  </si>
  <si>
    <t>Palmer &amp; Co Collection 1980</t>
  </si>
  <si>
    <t>Pol Roger Cuvee Winston Churchill 2013</t>
  </si>
  <si>
    <t>Roederer Cristal 2009 MAGNUM</t>
  </si>
  <si>
    <t>Roederer Cristal 2007 MAGNUM</t>
  </si>
  <si>
    <t>Occtaine</t>
  </si>
  <si>
    <t>Languedoc-Roussillon</t>
  </si>
  <si>
    <t>Châteauneuf-du-Pape</t>
  </si>
  <si>
    <t>Rhône Valley</t>
  </si>
  <si>
    <t>Hermitage</t>
  </si>
  <si>
    <t>Rosé</t>
  </si>
  <si>
    <t>Pommery Cuvee Louise Rose 2000</t>
  </si>
  <si>
    <t>Dom Perignon Rose Vintage 2005 MAGNUM</t>
  </si>
  <si>
    <t>1.5 lt x 3</t>
  </si>
  <si>
    <t>Chateau Marjosse Bordeaux Blanc 2020</t>
  </si>
  <si>
    <t xml:space="preserve">Chateau Marjosse Red 2018 </t>
  </si>
  <si>
    <t>Anthologie de Marjosse Cuvee Les Truffiers Merlot 2018</t>
  </si>
  <si>
    <t>Anthologie de Marjosse Cuvee Gros Bec Malbec 2019</t>
  </si>
  <si>
    <t>2011</t>
  </si>
  <si>
    <t>Haut-Medoc</t>
  </si>
  <si>
    <t>Chateau Beaumont Haut Medoc 2016</t>
  </si>
  <si>
    <t>Chateau Lanessan Haut-Medoc 2008</t>
  </si>
  <si>
    <t>2016</t>
  </si>
  <si>
    <t>Chateau La Lagune Haut Medoc 2015</t>
  </si>
  <si>
    <t>Margaux</t>
  </si>
  <si>
    <t>2006</t>
  </si>
  <si>
    <t xml:space="preserve">Chateau Mauvesin Barton 2012 </t>
  </si>
  <si>
    <t>Moulis en Medoc</t>
  </si>
  <si>
    <t>Pastourelle de Clerc Milon Pauillac 2016</t>
  </si>
  <si>
    <t>Pauillac</t>
  </si>
  <si>
    <t>Allocation Available on Request</t>
  </si>
  <si>
    <t>Chateau d'Armailhac 2011</t>
  </si>
  <si>
    <t>Chateau d'Armailhac 2014</t>
  </si>
  <si>
    <t>Chateau d'Armailhac 2016</t>
  </si>
  <si>
    <t>Chateau Clerc Milon 2007</t>
  </si>
  <si>
    <t>Chateau Armailhac Pauillac 2011 MAGNUM</t>
  </si>
  <si>
    <t>Chateau Lynch-Bages Pauillac 2015</t>
  </si>
  <si>
    <t>Baron Philippe de Rothschild Chateau d'Armailhac Pauillac 2006 MAGNUM</t>
  </si>
  <si>
    <t>Chateau Pichon Baron, Pauillac, 2015</t>
  </si>
  <si>
    <t>Chateau Armailhac Pauillac 2001 MAGNUM</t>
  </si>
  <si>
    <t>150cl x 3</t>
  </si>
  <si>
    <t>Le Petit Mouton de Mouton Rothschild 2016</t>
  </si>
  <si>
    <t>Carruades de Lafite Pauillac 2010</t>
  </si>
  <si>
    <t>Chateau Mouton Rothschild 2006</t>
  </si>
  <si>
    <t>Chateau Mouton Rothschild Pauillac 2006</t>
  </si>
  <si>
    <t>Carruades de Lafite, Pauillac, 2005 MAGNUM</t>
  </si>
  <si>
    <t>Carruades de Lafite Pauillac 2010 MAGNUM</t>
  </si>
  <si>
    <t>Chateau Lafite Rothschild 1998</t>
  </si>
  <si>
    <t>Chateau Lafite Rothschild 2002 MAGNUM</t>
  </si>
  <si>
    <t>Pessac-Leognan de Haut-Bailly 2016</t>
  </si>
  <si>
    <t>2015</t>
  </si>
  <si>
    <t>Le Petit Haut Lafitte Rouge Pessac-Leognan 2015</t>
  </si>
  <si>
    <t xml:space="preserve">Pomerol &amp; Satellites   </t>
  </si>
  <si>
    <t>2020</t>
  </si>
  <si>
    <t>Chateau La Gravette de Certan Pomerol 2016</t>
  </si>
  <si>
    <t>2014</t>
  </si>
  <si>
    <t>Chateau l'Evangile, Pomerol, 2012 MAGNUM</t>
  </si>
  <si>
    <t>Chateau Troplong Mondot 2006</t>
  </si>
  <si>
    <t>Chateau Troplong Mondot 1996 MAGNUM</t>
  </si>
  <si>
    <t xml:space="preserve">St Emilion </t>
  </si>
  <si>
    <t>Tronquoy Lalande St-Estephe 2017</t>
  </si>
  <si>
    <t>Bordeaux Collection, Allocation Available on Request</t>
  </si>
  <si>
    <t>Les Pagodes De Cos 2015</t>
  </si>
  <si>
    <t>Chateau Cos D’Estournel St Estephe 2014</t>
  </si>
  <si>
    <t>Reserve de Leoville Barton 2017</t>
  </si>
  <si>
    <t>St Julien</t>
  </si>
  <si>
    <t>Beaune Clos des Aigrots 1er Cru Domaine Michel Lafarge 2011</t>
  </si>
  <si>
    <t>Beaune</t>
  </si>
  <si>
    <t>Beaune 1er Cru Champs Pimont Francois Millet et Fils</t>
  </si>
  <si>
    <t>Beaune 1er Cru Champs Pimont Francois Millet et Fils 2019</t>
  </si>
  <si>
    <t>Bourgogne Rouge les Rues Domaine Francois Millet</t>
  </si>
  <si>
    <t>Bourgogne Rouge les Rues Domaine Francois Millet 2019</t>
  </si>
  <si>
    <t>Chambolle-Musigny Domaine Roux 2017</t>
  </si>
  <si>
    <t>Chambolle Musigny</t>
  </si>
  <si>
    <t>Chambolle-Musigny les Foucheres Domaine Francois Millet 2018</t>
  </si>
  <si>
    <t>Clos Vougeot</t>
  </si>
  <si>
    <t>Clos Vougeot Grand Cru, Domaine Louis JadotV 2015</t>
  </si>
  <si>
    <t>Mason Champy Corton Rognet Red 2020</t>
  </si>
  <si>
    <t>Corton</t>
  </si>
  <si>
    <t>Gevrey Chambertin Le Fourneau Francois Millet et Fils 2019</t>
  </si>
  <si>
    <t>Gevrey-Chambertin</t>
  </si>
  <si>
    <t>Gevrey-Chambertin Domaine Francois Millet 2018</t>
  </si>
  <si>
    <t>Domaine Joseph Roty Gevrey-Chambertin 1er Cru Les Fontenys 2013</t>
  </si>
  <si>
    <t>Domaine Gallois Charmes-Chambertin Grand cru 2022</t>
  </si>
  <si>
    <t>Pommard</t>
  </si>
  <si>
    <t>Savigny les Beaune</t>
  </si>
  <si>
    <t>Volnay Domaine Francois Millet 2019</t>
  </si>
  <si>
    <t>Volnay</t>
  </si>
  <si>
    <t>Volnay Domaine Francois Millet 2018</t>
  </si>
  <si>
    <t xml:space="preserve">Volnay 1er Cru Clos des Angles Francois Millet et Fils    </t>
  </si>
  <si>
    <t>Volnay 1er Cru Clos des Angles Francois Millet et Fils 2019</t>
  </si>
  <si>
    <t>Vougeot</t>
  </si>
  <si>
    <t>Domaine Roux Vougeot 1er Cru Les Petits Vougeot 2019</t>
  </si>
  <si>
    <t>Languedoc-Cabrières AOC</t>
  </si>
  <si>
    <t>Gerard Bertrand Legend Vintage Rivesaltes 1988</t>
  </si>
  <si>
    <t>Gerard Bertrand Legende Vintage Maury 1982</t>
  </si>
  <si>
    <t>Châteauneuf du Pape Les Cèdres Paul Jaboulet Aine 1990</t>
  </si>
  <si>
    <t>Cuvee Reservee Domaine de Pegau Chateauneuf du Pape 2005</t>
  </si>
  <si>
    <t>Cote Rotie</t>
  </si>
  <si>
    <t>Domaine Jamet Cote Rotie La Landonne 2019</t>
  </si>
  <si>
    <t>Cote Rotie Domaine Jamet 2019 MAGNUM</t>
  </si>
  <si>
    <t>Cotes du Rhone</t>
  </si>
  <si>
    <t>Chateau St Cosme Gigondas Le Claux 2019</t>
  </si>
  <si>
    <t>Gigondas</t>
  </si>
  <si>
    <t>2017</t>
  </si>
  <si>
    <t>Chateau St Cosme Gigondas 'Le Poste' 2017</t>
  </si>
  <si>
    <t>Chateau St Cosme Gigondas Hominis Fides 2018</t>
  </si>
  <si>
    <t>Chateau St Cosme Gigondas 'Le Poste' 2018</t>
  </si>
  <si>
    <t>Hermitage Domaine de la Chapelle 2006 DOUBLE MAGNUM</t>
  </si>
  <si>
    <t>POA</t>
  </si>
  <si>
    <t>Hermitage Domaine de la Chapelle 2013</t>
  </si>
  <si>
    <t>37.5cl x 12</t>
  </si>
  <si>
    <t>Champagne Lacourte Godbillon Mont Ame - Migerats 2016</t>
  </si>
  <si>
    <t>Château La Nerthe Organic Red Cuvée des Cadettes 2017, Châteauneuf du Pape</t>
  </si>
  <si>
    <t>Markus Molitor Bernkasteler Lay Auslese ** White Label 75cl 2020</t>
  </si>
  <si>
    <t>Mosel</t>
  </si>
  <si>
    <t>Germany</t>
  </si>
  <si>
    <t>Robert Weil Kiedrich Gräfenberg Riesling Spatlese 2021</t>
  </si>
  <si>
    <t>Rheingau</t>
  </si>
  <si>
    <t>Robert Weil Kiedrich Gräfenberg Riesling Trocken 2017 MAGNUM</t>
  </si>
  <si>
    <t>1.5 lt x 2</t>
  </si>
  <si>
    <t>Robert Weil Monte Vacano Riesling Trocken 2019 75cl</t>
  </si>
  <si>
    <t>Markus Molitor Trarbacher Schlossberg Pinot Noir *** 2015</t>
  </si>
  <si>
    <t>Markus Molitor Kinheimer Hubertuslay Auslese *** 2016 (gold cap)</t>
  </si>
  <si>
    <t>Markus Molitor Zeltinger Schlossberg Auslese *** 2016 (gold cap)</t>
  </si>
  <si>
    <t>Joh. Bapt. Schafer Dorsheimer Pittermanchen Auslese 2005</t>
  </si>
  <si>
    <t>Nahe</t>
  </si>
  <si>
    <t>Royal Tokaji By Appointment Mézes Mály Dry Szamorodni Furmint 2016</t>
  </si>
  <si>
    <t>Tokaj</t>
  </si>
  <si>
    <t>Hungary</t>
  </si>
  <si>
    <t>50 cl x 6</t>
  </si>
  <si>
    <t>Royal Tokaji Nyulaszo Aszu 6 Puttonyos 2016</t>
  </si>
  <si>
    <t>Royal Tokaji 6 Puttonyos Presentation Case 2016 HALVES</t>
  </si>
  <si>
    <t>37.5cl x 6</t>
  </si>
  <si>
    <t>Langhe</t>
  </si>
  <si>
    <t>Piemonte</t>
  </si>
  <si>
    <t>Italy</t>
  </si>
  <si>
    <t>Toscana</t>
  </si>
  <si>
    <t>Alois Lageder MUS XX 2020</t>
  </si>
  <si>
    <t>Alto Adige</t>
  </si>
  <si>
    <t>Trentino - Alto Adige</t>
  </si>
  <si>
    <t>75 cl x 2</t>
  </si>
  <si>
    <t>Alois Lageder Forra Manzoni Bianco Biodynamic 2020</t>
  </si>
  <si>
    <t>Alois Lageder CHE XVIII 2018</t>
  </si>
  <si>
    <t>Alois Lageder MIN XVI 2x75cl</t>
  </si>
  <si>
    <t>Alois Lageder Cason Bianco 2020, Alto Adige</t>
  </si>
  <si>
    <t>Alois Lageder Lowengang Chardonnay Biodynamic 2020</t>
  </si>
  <si>
    <t>Trentino</t>
  </si>
  <si>
    <t>Guilio Ferrari Riserva 2010 (Gift Box) MAGNUM</t>
  </si>
  <si>
    <t>Veneto</t>
  </si>
  <si>
    <t>Montevetrano Silvia Imparato 2007 MAGNUM</t>
  </si>
  <si>
    <t>Campania</t>
  </si>
  <si>
    <t>Barolo</t>
  </si>
  <si>
    <t>Talenti Brunello di Montalcino Riserva Pian di Conte 2016</t>
  </si>
  <si>
    <t>Rocca di Frassinello San Germano 2019</t>
  </si>
  <si>
    <t>Bibi Graetz Testamatta Rosso, Toscana, 2013</t>
  </si>
  <si>
    <t>Castellare di Castellina I Sodi San Niccolo 2018 MAGNUM</t>
  </si>
  <si>
    <t>150cl x 1</t>
  </si>
  <si>
    <t>Castellare di Castellina I Sodi San Niccolo 2018</t>
  </si>
  <si>
    <t>Alois Lageder Krafuss Pinot Noir Biodynamic 2018</t>
  </si>
  <si>
    <t>Valpolicella</t>
  </si>
  <si>
    <t>Valpolicella Classico Superiore DOP Quintarelli 2016</t>
  </si>
  <si>
    <t>Quintarelli C d Merlo 2016</t>
  </si>
  <si>
    <t>Quintarelli Rosso del Bepi 2014</t>
  </si>
  <si>
    <t>Quintarelli Alzero 2014</t>
  </si>
  <si>
    <t>Quintarelli Alzero 2015</t>
  </si>
  <si>
    <t>Neudorf Moutere Organic Chardonnay 2022</t>
  </si>
  <si>
    <t>Nelson</t>
  </si>
  <si>
    <t>New Zealand</t>
  </si>
  <si>
    <t>Neudorf Moutere Organic Chardonnay 2021</t>
  </si>
  <si>
    <t>Prophet's Rock Cuvee Aux Antipodes 2016</t>
  </si>
  <si>
    <t>Central Otago</t>
  </si>
  <si>
    <t>Prophet's Rock Cuvee Aux Antipodes 2018</t>
  </si>
  <si>
    <t>Prophet's Rock Cuvee Aux Antipodes 2019</t>
  </si>
  <si>
    <t>Craggy Range Le Sol Syrah 2019</t>
  </si>
  <si>
    <t>Hawke's Bay</t>
  </si>
  <si>
    <t>Craggy Range Sophia Red Blend 2019</t>
  </si>
  <si>
    <t>Neudorf Moutere Pinot Noir 2019</t>
  </si>
  <si>
    <t>Neudorf Moutere Organic Pinot Noir 2020</t>
  </si>
  <si>
    <t>Quinta de la Rosa Vale do Inferno 2021, Douro</t>
  </si>
  <si>
    <t>Douro</t>
  </si>
  <si>
    <t>Portugal</t>
  </si>
  <si>
    <t>Vallado Adelaide 2016, Douro</t>
  </si>
  <si>
    <t>Vallado 50 Years old Tawny Port</t>
  </si>
  <si>
    <t>50cl x 6</t>
  </si>
  <si>
    <t>Elgin Valley</t>
  </si>
  <si>
    <t>South Africa</t>
  </si>
  <si>
    <t>Rioja</t>
  </si>
  <si>
    <t>Spain</t>
  </si>
  <si>
    <t>Remirez de Ganuza blanco Gran Reserva 2014, Rioja</t>
  </si>
  <si>
    <t>Phinca Lali Rioja Alavesa 2018</t>
  </si>
  <si>
    <t>Phinca Abejera Rioja Alavesa 2017</t>
  </si>
  <si>
    <t>Remírez de Ganuza reserva 2014 Tempranillo-Graciano, Rioja</t>
  </si>
  <si>
    <t>Napa Valley</t>
  </si>
  <si>
    <t>California</t>
  </si>
  <si>
    <t>United States</t>
  </si>
  <si>
    <t>Robert Mondavi Winery Reserve To Kalon Napa Valley Fume Blanc 2019</t>
  </si>
  <si>
    <t>Sonoma</t>
  </si>
  <si>
    <t>Patz and Hall Bootlegger's Hill Chardonnay 2018, California</t>
  </si>
  <si>
    <t>Overture by Opus One 2022 Release</t>
  </si>
  <si>
    <t>Opus One 2018 HALVES</t>
  </si>
  <si>
    <t>Opus One 2019</t>
  </si>
  <si>
    <t>Opus One 2016 MAGNUM</t>
  </si>
  <si>
    <t>Chateau Montelena Cabernet Sauvignon 2009</t>
  </si>
  <si>
    <t>Patz and Hall Pinot Noir 2019, Sonoma Coast</t>
  </si>
  <si>
    <t>Patz and Hall Little Boot Vineyard Pinot Noir 2017, California</t>
  </si>
  <si>
    <t>Catena Zapata Malbec Nicasia (Wooden Presentation Case) 2018</t>
  </si>
  <si>
    <t>immediate</t>
  </si>
  <si>
    <t>Case Purchase Only. Pricing stated is full case price</t>
  </si>
  <si>
    <t>Mondot de Troplong Mondot 2011</t>
  </si>
  <si>
    <t>Saint-Émilion</t>
  </si>
  <si>
    <t>Vietti Barolo Riserva 2015</t>
  </si>
  <si>
    <t>Puligny Montrachet 1er Cru Pucelles Domaine Marc Morey 2020</t>
  </si>
  <si>
    <t>Palmer &amp; Co Collection 1985</t>
  </si>
  <si>
    <t>Prophet's Rock Vin de Paille 2020</t>
  </si>
  <si>
    <t>37.5cl x 3</t>
  </si>
  <si>
    <t>Castellare di Castellina I Sodi San Niccolo 2019</t>
  </si>
  <si>
    <t>Talenti Brunello di Montalcino Piero 2018</t>
  </si>
  <si>
    <t>Vietti Barbaresco Roncaglie Masseria 2018</t>
  </si>
  <si>
    <t>Quinta de la Rosa Vale do Inferno 2019, Douro</t>
  </si>
  <si>
    <t>Robert Weil Kiedrich Gräfenberg Riesling Trocken GG 2021</t>
  </si>
  <si>
    <t>Catena Adrianna Vineyard River Malbec 2020 DOUBLE MAGNUM</t>
  </si>
  <si>
    <t>Catena Adrianna Fortuna Terrae Malbec 2018</t>
  </si>
  <si>
    <t>Gran Enemigo Malbec-Cabernet Sauvignon-Cabernet Franc-Merlot 2019, Valle de Uco DOUBLE MAGNUM</t>
  </si>
  <si>
    <t>300cl x 1</t>
  </si>
  <si>
    <t>Gran Enemigo Single Vineyard Chacayes Cabernet Franc 2019, Valle de Uco MAGNUM</t>
  </si>
  <si>
    <t>Gran Enemigo Malbec Cab Sauvignon Cab Franc Merlot 2019, Valle de Uco MAGNUM</t>
  </si>
  <si>
    <t>Remírez de Ganuza Gran Reserva 1994 Tempranillo-Graciano, Rioja</t>
  </si>
  <si>
    <t>Maria Remirez de Ganuza Reserva 2016, Rioja</t>
  </si>
  <si>
    <t xml:space="preserve">2005
</t>
  </si>
  <si>
    <t xml:space="preserve">Remírez de Ganuza Gran Reserva  Tempranillo-Graciano 2005, Rioja								
</t>
  </si>
  <si>
    <t>Santa Rita Casa Real Cabernet Sauvignon 2020, Maipo</t>
  </si>
  <si>
    <t>Nicolas Catena Zapata 2000</t>
  </si>
  <si>
    <t>Nicolas Catena Zapata 2010</t>
  </si>
  <si>
    <t>Château Beychevelle St Julien 2008 Wooden Box</t>
  </si>
  <si>
    <t>Chateau Figeac, Saint-Emilion Grand Cru, France 2009 75cl</t>
  </si>
  <si>
    <t>Catena Adrianna Vineyard River Malbec (Wooden Presentation Case) 2020 MAGNUM</t>
  </si>
  <si>
    <t xml:space="preserve">Mendoza                       </t>
  </si>
  <si>
    <t>Catena Zapata Argentino Malbec 2021 MAGNUM</t>
  </si>
  <si>
    <t xml:space="preserve">Markus Huber Ried Rothenberg Riesling Erste Lage 2021                                                                                                 </t>
  </si>
  <si>
    <t xml:space="preserve">Markus Huber Ried Zwirch Gruner Veltliner Erste Lage 2021                                                                                             </t>
  </si>
  <si>
    <t>Chateau Beaumont Haut Medoc 2016 MAGNUM</t>
  </si>
  <si>
    <t>Chateau Duhart-Milon Pauillac 2007 MAGNUM</t>
  </si>
  <si>
    <t>Pauilliac</t>
  </si>
  <si>
    <t xml:space="preserve">Pomerol &amp; Satellites          </t>
  </si>
  <si>
    <t>Domaine Romanee-Conti Grands-Echezeaux 2003</t>
  </si>
  <si>
    <t>Grands-Echezeaux</t>
  </si>
  <si>
    <t>Jadot Puligny Montrachet 1er Cru Combettes 2017</t>
  </si>
  <si>
    <t>Puligny 1er Cru Folatières Domaine Alan Chavy  2018 MAGNUM</t>
  </si>
  <si>
    <t xml:space="preserve">France                        </t>
  </si>
  <si>
    <t>Alois Lageder Krafuss Pinot Noir Biodynamic 2019</t>
  </si>
  <si>
    <t>Guilio Ferrari Rosé Riserva, Trentino (Gift box) 2010</t>
  </si>
  <si>
    <t>Trentino-Alto Adige</t>
  </si>
  <si>
    <t>Talenti Brunello di Montalcino Riserva Pian di Conte 2015 MAGNUM</t>
  </si>
  <si>
    <t>Vallado 40 Years old Tawny Port</t>
  </si>
  <si>
    <t>Opus One Overture 2022 Release</t>
  </si>
  <si>
    <t>Opus One Overture 2023 Release</t>
  </si>
  <si>
    <t>Catena Adrianna Fortuna Terrae Malbec (Wooden Presentation Case) 2020</t>
  </si>
  <si>
    <t>Catena Adrianna Vineyard Fortuna Terrae Malbec (Wooden Presentation Case) 2020 MAGNUM</t>
  </si>
  <si>
    <t>Catena Adrianna Vineyard River Malbec (Wooden Presentation Case) 2019 MAGNUM</t>
  </si>
  <si>
    <t>Catena Zapata Argentino Malbec 2020 MAGNUM</t>
  </si>
  <si>
    <t>Gran Enemigo Single Vineyard Gualtallary Cabernet Franc 2019, Valle de Uco DOUBLE MAGNUM</t>
  </si>
  <si>
    <t xml:space="preserve">Uco Valley                    </t>
  </si>
  <si>
    <t>Gran Enemigo Single Vineyard Gualtallary Cabernet Franc 2019, Valle de Uco MAGNUM</t>
  </si>
  <si>
    <t>Chateau de Fonbel St Emilion Grand Cru 2012</t>
  </si>
  <si>
    <t>Chateau Suduiraut, Sauternes, 2006 HALVES</t>
  </si>
  <si>
    <t xml:space="preserve">Sauternes &amp; Barsac            </t>
  </si>
  <si>
    <t>Côtes du Rhône Jamet Equivoque 2019</t>
  </si>
  <si>
    <t>R. Pouillon &amp; Fils Blanchiens Brut Nature 2015</t>
  </si>
  <si>
    <t xml:space="preserve">Alois Lageder Natsch4 </t>
  </si>
  <si>
    <t>Aile d'Argent Blanc 2021</t>
  </si>
  <si>
    <t>Chateau Coutet 1989</t>
  </si>
  <si>
    <t xml:space="preserve">Sauternes &amp; Barsac </t>
  </si>
  <si>
    <t>Chateau Coutet 2007</t>
  </si>
  <si>
    <t>Chateau Mouton Rothschild 1989</t>
  </si>
  <si>
    <t>Chateau Mouton Rothschild 1995</t>
  </si>
  <si>
    <t>Chateau Mouton Rothschild 2003</t>
  </si>
  <si>
    <t>Chateau Mouton Rothschild 2005</t>
  </si>
  <si>
    <t>Chateau Mouton Rothschild 2011</t>
  </si>
  <si>
    <t>Petite Mouton de Mouton Rothschild 2010</t>
  </si>
  <si>
    <t>Petite Mouton de Mouton Rothschild 2014</t>
  </si>
  <si>
    <t>Catena Zapata Chardonnay White Stones 2020 MAGNUM</t>
  </si>
  <si>
    <t>Checkmate Attack Chardonnay 2015</t>
  </si>
  <si>
    <t xml:space="preserve">Clos du Marquis 2011                                                                                                                </t>
  </si>
  <si>
    <t>Puligny-Montrachet 1er Cru Les Referts Domaine Marc Morey 2017</t>
  </si>
  <si>
    <t>Puligny-Montrachet 1er Cru Les Referts Domaine Marc Morey 2020</t>
  </si>
  <si>
    <t>Gaia &amp; Rey Gaja 2018, Piemonte</t>
  </si>
  <si>
    <t>Catena Zapata Chardonnay White Stones 2019</t>
  </si>
  <si>
    <t>Anakota Helena Montana Cabernet Sauvignon 2014</t>
  </si>
  <si>
    <t>Chateau Clerc-Milon Pauillac 2015 MAGNUM</t>
  </si>
  <si>
    <t>Chateau Gruaud Larose St Julien 1989</t>
  </si>
  <si>
    <t>Chateau Haut Bailly, Pessac Leognan, 2011</t>
  </si>
  <si>
    <t>Chateau Lynch Moussas Pauillac 2010</t>
  </si>
  <si>
    <t>Clos du Temple Rose 2021 organic (Wooden cases), Occitanie</t>
  </si>
  <si>
    <t>Royal Tokaji Nyulaszo 6 Puttonyos 2016</t>
  </si>
  <si>
    <t>Massetino 2020</t>
  </si>
  <si>
    <t>Remírez de Ganuza Gran Reserva 2012 Tempranillo-Graciano, Rioja</t>
  </si>
  <si>
    <t>Catena Zapata Argentino Malbec 2020 600cl</t>
  </si>
  <si>
    <t>Alto de Cantenac Brown 2021</t>
  </si>
  <si>
    <t>Chateau Carbonnieux Blanc Pessac Leognan 2019</t>
  </si>
  <si>
    <t xml:space="preserve">Pastourelle de Clerc Milon 2012 </t>
  </si>
  <si>
    <t>Royal Tokaji Essencia 2008 HALVES</t>
  </si>
  <si>
    <t>Paolo Conterno Barolo Ginestra 2016</t>
  </si>
  <si>
    <t>Opus One 2010</t>
  </si>
  <si>
    <t>Craggy Range Sophia Red Blend 2016</t>
  </si>
  <si>
    <t>Vallado ABF Very Old Port NV</t>
  </si>
  <si>
    <t>Domaine Pavelot Savigny les Beaune Rouge 1er Cru La Dominode 2021</t>
  </si>
  <si>
    <t>Domaine Roux Vougeot 1er Cru Les Petits Vougeot 2020</t>
  </si>
  <si>
    <t xml:space="preserve">2019
</t>
  </si>
  <si>
    <t xml:space="preserve">Edouard Delaunay Clos de Vougeot Grand Cru Rouge 2019								
</t>
  </si>
  <si>
    <t>Edouard Delaunay Pommard 1er Cru Les Chaponnières 2020</t>
  </si>
  <si>
    <t>Morgon 'Cuvee Marcel Lapierre' Marcel Lapierre 2022</t>
  </si>
  <si>
    <t>Beaujolais</t>
  </si>
  <si>
    <t>Pommard Domaine Nicolas Rossignol 2019</t>
  </si>
  <si>
    <t>Pommard Les Rugiens Premier Cru Domaine Faiveley 2017</t>
  </si>
  <si>
    <t>Puligny-Montrachet 1er Cru Les Referts Domaine Marc Morey 2019</t>
  </si>
  <si>
    <t>Cote Rotie Cote Brune Jamet 2021</t>
  </si>
  <si>
    <t>Cote Rotie Domaine Jamet 2021</t>
  </si>
  <si>
    <t>2001</t>
  </si>
  <si>
    <t>Cote Rotie Jamet 2001</t>
  </si>
  <si>
    <t>Cote Rotie Jamet 2021</t>
  </si>
  <si>
    <t>Cotes du Rhone Jamet 2022</t>
  </si>
  <si>
    <t>Hermitage Blanc Chevalier Sterimberg Domaine de la Chapelle 2021</t>
  </si>
  <si>
    <t>Hermitage La Chapelle 2011</t>
  </si>
  <si>
    <t>Account Number</t>
  </si>
  <si>
    <t>Account Name</t>
  </si>
  <si>
    <t>PO reference</t>
  </si>
  <si>
    <r>
      <t xml:space="preserve">Product Code 
- </t>
    </r>
    <r>
      <rPr>
        <b/>
        <u/>
        <sz val="10"/>
        <color indexed="9"/>
        <rFont val="Arial"/>
        <family val="2"/>
      </rPr>
      <t>ESSENTIAL</t>
    </r>
    <r>
      <rPr>
        <b/>
        <sz val="10"/>
        <color indexed="9"/>
        <rFont val="Arial"/>
        <family val="2"/>
      </rPr>
      <t xml:space="preserve"> -</t>
    </r>
  </si>
  <si>
    <t>Product Description</t>
  </si>
  <si>
    <t> </t>
  </si>
  <si>
    <t>Unit of Measure</t>
  </si>
  <si>
    <t>Price
DP ex 
VAT / bt</t>
  </si>
  <si>
    <t>Requested Quantity (bottle)</t>
  </si>
  <si>
    <t>TOTAL</t>
  </si>
  <si>
    <t>2013</t>
  </si>
  <si>
    <t>Perrier-Jouët Belle Epoque Rosé Brut</t>
  </si>
  <si>
    <t>Château Clinet, Pomerol</t>
  </si>
  <si>
    <t>Saletta Riccardi</t>
  </si>
  <si>
    <t>Saletta Giulia</t>
  </si>
  <si>
    <t>Château Talbot 4ème Cru Classé, Saint-Julien 2015</t>
  </si>
  <si>
    <t>Château Doisy Daëne, Barsac</t>
  </si>
  <si>
    <t>Château d'Issan 3ème Cru Classé, Margaux</t>
  </si>
  <si>
    <t>Puligny-Montrachet 1er Cru Les Folatieres Domaine Alain Chavy 2022</t>
  </si>
  <si>
    <t>Shannon Mount Bullet, Elgin</t>
  </si>
  <si>
    <t>Gevrey Chambertain 1er Cru Les Goulots Domaine Gallois 2022</t>
  </si>
  <si>
    <t>Pol Roger Cuvee Winston Churchill 2015</t>
  </si>
  <si>
    <t>Cherubino Margaret River Chardonnay Larry Cherubino, Margaret River</t>
  </si>
  <si>
    <t>1991</t>
  </si>
  <si>
    <t>Hermitage La Chapelle Paul Jaboulet Aine 1991</t>
  </si>
  <si>
    <t>Catena Adrianna Vineyard Fortuna Terrae Malbec (Wooden Presentation Case) 2019</t>
  </si>
  <si>
    <t>Chateau Lagrange 2014</t>
  </si>
  <si>
    <t>Catena Zapata Malbec Argentino 2020 halves, Mendoza</t>
  </si>
  <si>
    <t>2012</t>
  </si>
  <si>
    <t>Louis Roederer Cristal Rosé 2012</t>
  </si>
  <si>
    <t>Jadot Chambertin Grand Cru 2011</t>
  </si>
  <si>
    <t>Cherubino Margaret River Cabernet Sauvignon Larry Cherubino 2019</t>
  </si>
  <si>
    <t>1989</t>
  </si>
  <si>
    <t>Vietti Barbaresco Masseria 2017</t>
  </si>
  <si>
    <t>Hermitage, Monier de la Sizeranne, Organic, M.Chapoutier</t>
  </si>
  <si>
    <t>Caballo Loco Grand Cru Limari 2022</t>
  </si>
  <si>
    <t>Castellare di Castellina I Sodi San Niccolo 2020</t>
  </si>
  <si>
    <t>Prats &amp; Symington Chryseia, Douro Valley</t>
  </si>
  <si>
    <t>Craggy Range Aroha Pinot Noir</t>
  </si>
  <si>
    <t>2010</t>
  </si>
  <si>
    <t>Zuccardi Finca Piedra Infinita, Mendoza</t>
  </si>
  <si>
    <t>2005</t>
  </si>
  <si>
    <t>Chateau Langoa Barton St-Julien 2011</t>
  </si>
  <si>
    <t>Chambetain</t>
  </si>
  <si>
    <t>Barbaresco</t>
  </si>
  <si>
    <t>Nyetimber 1086 Rosé</t>
  </si>
  <si>
    <t>Nyetimber 1086 White</t>
  </si>
  <si>
    <t>Ridgeview Blanc de Blancs Brut 2008 MAGNUM</t>
  </si>
  <si>
    <t>Chateau Mouton Rothschild 2011 MAGNUM</t>
  </si>
  <si>
    <t>Petite Mouton de Mouton Rothschild 2010 MAGNUM</t>
  </si>
  <si>
    <t>Amarone della Valpolicella Classico DOP Quintarelli 2017 MAGNUM</t>
  </si>
  <si>
    <t>Castellare di Castellina I Sodi San Niccolo 2018  DOUBLE MAGNUM</t>
  </si>
  <si>
    <t>Catena Zapata Malbec Argentino 2020  DOUBLE MAGNUM</t>
  </si>
  <si>
    <t>Schieferkopf Riesling 2018</t>
  </si>
  <si>
    <t>Catena Zapata Chardonnay White Bones 2021</t>
  </si>
  <si>
    <t>Catena Zapata Chardonnay White Bones 2020</t>
  </si>
  <si>
    <t>La Dame de Montrose St Estephe 2007 MAGNUM</t>
  </si>
  <si>
    <t>Alsace</t>
  </si>
  <si>
    <t>Cherubino Pemberton Sauvignon Blanc 2019,  Larry Cherubino</t>
  </si>
  <si>
    <t>Pemberton</t>
  </si>
  <si>
    <t>Neudorf Moutere Organic Pinot Noir 2022</t>
  </si>
  <si>
    <t>Yering Station Reserve Shiraz Viognier 2019</t>
  </si>
  <si>
    <t>Mount Langi Ghiran Mast Shiraz 2019</t>
  </si>
  <si>
    <t>Mount Langi Ghiran Langi Shiraz 2019</t>
  </si>
  <si>
    <t>Isole e Olena Cepparello 2015 6x75cl</t>
  </si>
  <si>
    <t>Perrier-Jouët Belle Epoque Rosé 2007 MAGNUM</t>
  </si>
  <si>
    <t>Louis Roederer Cristal Rosé 2012 MAGNUM</t>
  </si>
  <si>
    <t>9% Discount</t>
  </si>
  <si>
    <t>11% Discount</t>
  </si>
  <si>
    <t>14% Discount</t>
  </si>
  <si>
    <t>15% Discount</t>
  </si>
  <si>
    <t>16% Discount</t>
  </si>
  <si>
    <t>17% Discount</t>
  </si>
  <si>
    <t>20% Discount</t>
  </si>
  <si>
    <t>21% Discount</t>
  </si>
  <si>
    <t>22% Discount</t>
  </si>
  <si>
    <t>24% Discount</t>
  </si>
  <si>
    <t>25% Discount</t>
  </si>
  <si>
    <t>26% Discount</t>
  </si>
  <si>
    <t>Case Purchase Only. 21% Discount</t>
  </si>
  <si>
    <t>18% Discount</t>
  </si>
  <si>
    <t>1086 by Nyetimber White</t>
  </si>
  <si>
    <t>1086 by Nyetimber Rosé</t>
  </si>
  <si>
    <t>Chateau Changyu Moser XV Grand Vin Ningxia 2016</t>
  </si>
  <si>
    <t>Pomerol &amp; Satellites</t>
  </si>
  <si>
    <t>Neudorf Moutere Organic Chardonnay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</si>
</sst>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  <numFmt numFmtId="166" formatCode="_-* #,##0.00\ &quot;€&quot;_-;\-* #,##0.00\ &quot;€&quot;_-;_-* &quot;-&quot;??\ &quot;€&quot;_-;_-@_-"/>
  </numFmts>
  <fonts count="30">
    <font>
      <sz val="11"/>
      <color theme="1"/>
      <name val="Calibri"/>
      <family val="2"/>
      <scheme val="minor"/>
    </font>
    <font>
      <b/>
      <sz val="10"/>
      <color theme="2" tint="-0.749992370372631"/>
      <name val="Arial"/>
      <family val="2"/>
    </font>
    <font>
      <sz val="10"/>
      <color theme="1"/>
      <name val="Georgia"/>
      <family val="1"/>
    </font>
    <font>
      <sz val="10"/>
      <name val="Georgia"/>
      <family val="1"/>
    </font>
    <font>
      <b/>
      <sz val="12"/>
      <color indexed="9"/>
      <name val="Georgia"/>
      <family val="1"/>
    </font>
    <font>
      <i/>
      <sz val="14"/>
      <color indexed="8"/>
      <name val="Georgia"/>
      <family val="1"/>
    </font>
    <font>
      <b/>
      <sz val="10"/>
      <color indexed="8"/>
      <name val="Calibri"/>
      <family val="2"/>
    </font>
    <font>
      <i/>
      <sz val="11"/>
      <color indexed="8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color rgb="FF000000"/>
      <name val="Calibri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b/>
      <sz val="10"/>
      <color indexed="22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BasicCommercial LT Com Light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0E1"/>
        <bgColor indexed="64"/>
      </patternFill>
    </fill>
    <fill>
      <patternFill patternType="solid">
        <fgColor rgb="FFE7DECF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2F2F2"/>
        <bgColor rgb="FF000000"/>
      </patternFill>
    </fill>
    <fill>
      <patternFill patternType="solid">
        <fgColor rgb="FF006564"/>
        <bgColor indexed="64"/>
      </patternFill>
    </fill>
    <fill>
      <patternFill patternType="solid">
        <fgColor rgb="FF006970"/>
        <bgColor indexed="64"/>
      </patternFill>
    </fill>
  </fills>
  <borders count="26">
    <border>
      <left/>
      <right/>
      <top/>
      <bottom/>
      <diagonal/>
    </border>
    <border>
      <left style="thin">
        <color rgb="FFB19882"/>
      </left>
      <right style="thin">
        <color rgb="FFB19882"/>
      </right>
      <top style="thin">
        <color rgb="FFB1988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1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EDE7DB"/>
      </left>
      <right style="thin">
        <color rgb="FFEDE7DB"/>
      </right>
      <top style="thin">
        <color rgb="FFEDE7DB"/>
      </top>
      <bottom style="thin">
        <color rgb="FFEDE7DB"/>
      </bottom>
      <diagonal/>
    </border>
    <border>
      <left style="medium">
        <color rgb="FF006564"/>
      </left>
      <right/>
      <top/>
      <bottom/>
      <diagonal/>
    </border>
    <border>
      <left/>
      <right style="medium">
        <color rgb="FF006564"/>
      </right>
      <top/>
      <bottom/>
      <diagonal/>
    </border>
    <border>
      <left style="medium">
        <color rgb="FF006564"/>
      </left>
      <right style="thin">
        <color rgb="FFEDE7DB"/>
      </right>
      <top style="thin">
        <color rgb="FFEDE7DB"/>
      </top>
      <bottom style="thin">
        <color rgb="FFEDE7DB"/>
      </bottom>
      <diagonal/>
    </border>
    <border>
      <left style="thin">
        <color rgb="FFEDE7DB"/>
      </left>
      <right style="medium">
        <color rgb="FF006564"/>
      </right>
      <top style="thin">
        <color rgb="FFEDE7DB"/>
      </top>
      <bottom style="thin">
        <color rgb="FFEDE7DB"/>
      </bottom>
      <diagonal/>
    </border>
    <border>
      <left style="medium">
        <color rgb="FF006564"/>
      </left>
      <right style="thin">
        <color rgb="FFEDE7DB"/>
      </right>
      <top style="thin">
        <color rgb="FFEDE7DB"/>
      </top>
      <bottom style="medium">
        <color rgb="FF006564"/>
      </bottom>
      <diagonal/>
    </border>
    <border>
      <left style="thin">
        <color rgb="FFEDE7DB"/>
      </left>
      <right style="thin">
        <color rgb="FFEDE7DB"/>
      </right>
      <top style="thin">
        <color rgb="FFEDE7DB"/>
      </top>
      <bottom style="medium">
        <color rgb="FF006564"/>
      </bottom>
      <diagonal/>
    </border>
    <border>
      <left style="medium">
        <color rgb="FF006564"/>
      </left>
      <right/>
      <top style="medium">
        <color rgb="FF006564"/>
      </top>
      <bottom style="medium">
        <color rgb="FF006564"/>
      </bottom>
      <diagonal/>
    </border>
    <border>
      <left/>
      <right/>
      <top style="medium">
        <color rgb="FF006564"/>
      </top>
      <bottom style="medium">
        <color rgb="FF006564"/>
      </bottom>
      <diagonal/>
    </border>
    <border>
      <left/>
      <right style="medium">
        <color rgb="FF006564"/>
      </right>
      <top style="medium">
        <color rgb="FF006564"/>
      </top>
      <bottom style="medium">
        <color rgb="FF006564"/>
      </bottom>
      <diagonal/>
    </border>
  </borders>
  <cellStyleXfs count="7393">
    <xf numFmtId="0" fontId="0" fillId="0" borderId="0"/>
    <xf numFmtId="0" fontId="15" fillId="0" borderId="0"/>
    <xf numFmtId="43" fontId="18" fillId="0" borderId="0" applyFont="0" applyFill="0" applyBorder="0" applyAlignment="0" applyProtection="0"/>
    <xf numFmtId="0" fontId="20" fillId="0" borderId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2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/>
    <xf numFmtId="0" fontId="23" fillId="0" borderId="0"/>
    <xf numFmtId="0" fontId="19" fillId="0" borderId="0"/>
    <xf numFmtId="0" fontId="18" fillId="0" borderId="0"/>
    <xf numFmtId="0" fontId="21" fillId="0" borderId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4" fillId="0" borderId="0"/>
    <xf numFmtId="0" fontId="23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5" fillId="0" borderId="0"/>
    <xf numFmtId="0" fontId="18" fillId="0" borderId="0"/>
    <xf numFmtId="0" fontId="22" fillId="0" borderId="0"/>
    <xf numFmtId="0" fontId="22" fillId="0" borderId="0"/>
    <xf numFmtId="43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/>
    <xf numFmtId="0" fontId="19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69">
    <xf numFmtId="0" fontId="0" fillId="0" borderId="0" xfId="0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/>
    <xf numFmtId="0" fontId="7" fillId="0" borderId="0" xfId="0" applyFont="1"/>
    <xf numFmtId="0" fontId="8" fillId="0" borderId="0" xfId="0" applyFont="1"/>
    <xf numFmtId="0" fontId="9" fillId="6" borderId="0" xfId="0" applyFont="1" applyFill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wrapText="1"/>
    </xf>
    <xf numFmtId="0" fontId="10" fillId="7" borderId="10" xfId="0" applyFont="1" applyFill="1" applyBorder="1" applyAlignment="1">
      <alignment horizontal="center" vertical="center"/>
    </xf>
    <xf numFmtId="165" fontId="10" fillId="7" borderId="10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5" fontId="0" fillId="0" borderId="0" xfId="0" applyNumberFormat="1"/>
    <xf numFmtId="49" fontId="11" fillId="5" borderId="9" xfId="0" applyNumberFormat="1" applyFont="1" applyFill="1" applyBorder="1" applyAlignment="1">
      <alignment horizontal="center" vertical="center" wrapText="1"/>
    </xf>
    <xf numFmtId="49" fontId="13" fillId="5" borderId="9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0" fillId="2" borderId="0" xfId="0" applyNumberForma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64" fontId="17" fillId="2" borderId="14" xfId="0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1" fontId="17" fillId="2" borderId="13" xfId="2" applyNumberFormat="1" applyFont="1" applyFill="1" applyBorder="1" applyAlignment="1">
      <alignment horizontal="center" vertical="center"/>
    </xf>
    <xf numFmtId="164" fontId="17" fillId="2" borderId="12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2" borderId="0" xfId="0" applyNumberFormat="1" applyFill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164" fontId="28" fillId="0" borderId="16" xfId="0" applyNumberFormat="1" applyFont="1" applyBorder="1" applyAlignment="1">
      <alignment horizontal="center" vertical="center"/>
    </xf>
    <xf numFmtId="1" fontId="28" fillId="0" borderId="16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16" fillId="8" borderId="0" xfId="0" applyFont="1" applyFill="1" applyAlignment="1">
      <alignment horizontal="center" vertical="center" wrapText="1"/>
    </xf>
    <xf numFmtId="164" fontId="16" fillId="8" borderId="0" xfId="0" applyNumberFormat="1" applyFont="1" applyFill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9" fontId="16" fillId="8" borderId="18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9" fontId="28" fillId="0" borderId="20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164" fontId="28" fillId="0" borderId="22" xfId="0" applyNumberFormat="1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 wrapText="1"/>
    </xf>
    <xf numFmtId="0" fontId="0" fillId="9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29" fillId="0" borderId="20" xfId="0" applyFont="1" applyBorder="1" applyAlignment="1">
      <alignment horizontal="center"/>
    </xf>
    <xf numFmtId="9" fontId="28" fillId="0" borderId="22" xfId="0" applyNumberFormat="1" applyFont="1" applyBorder="1" applyAlignment="1">
      <alignment horizontal="center" vertical="center" wrapText="1"/>
    </xf>
    <xf numFmtId="0" fontId="28" fillId="0" borderId="19" xfId="0" applyNumberFormat="1" applyFont="1" applyBorder="1" applyAlignment="1">
      <alignment horizontal="center" vertical="center"/>
    </xf>
    <xf numFmtId="0" fontId="28" fillId="0" borderId="21" xfId="0" applyNumberFormat="1" applyFont="1" applyBorder="1" applyAlignment="1">
      <alignment horizontal="center" vertical="center"/>
    </xf>
  </cellXfs>
  <cellStyles count="7393">
    <cellStyle name="Comma" xfId="2" builtinId="3"/>
    <cellStyle name="Comma 10" xfId="99" xr:uid="{1647E3C0-A8DB-4E71-8CBB-FDE88C128F82}"/>
    <cellStyle name="Comma 10 2" xfId="308" xr:uid="{2EEB9992-A9C9-42EE-9A2F-AE36B524BE3B}"/>
    <cellStyle name="Comma 10 2 2" xfId="581" xr:uid="{695883ED-952B-45FE-AEFE-D169D1D45308}"/>
    <cellStyle name="Comma 10 2 2 2" xfId="963" xr:uid="{40FE25B4-DDFF-4DD0-8133-2425D8F7910E}"/>
    <cellStyle name="Comma 10 2 2 2 2" xfId="1881" xr:uid="{551F063E-7272-4B2E-AC6A-6B782008AF75}"/>
    <cellStyle name="Comma 10 2 2 2 2 2" xfId="5555" xr:uid="{BF7C18AB-5602-4CF0-B6ED-0BE43DF4B218}"/>
    <cellStyle name="Comma 10 2 2 2 3" xfId="4637" xr:uid="{AE3C73B7-4BA5-4519-8358-C05D0FCAAC06}"/>
    <cellStyle name="Comma 10 2 2 3" xfId="1882" xr:uid="{12902571-5278-49CF-B02A-C2A8518A7476}"/>
    <cellStyle name="Comma 10 2 2 3 2" xfId="5556" xr:uid="{862C3424-F7BD-48C8-A52A-C502869CC80A}"/>
    <cellStyle name="Comma 10 2 2 4" xfId="4267" xr:uid="{246395B8-DC06-4CF3-90E2-E60CDC10C564}"/>
    <cellStyle name="Comma 10 2 3" xfId="964" xr:uid="{E46ACA20-A8C0-4298-9164-71876B84E0C6}"/>
    <cellStyle name="Comma 10 2 3 2" xfId="1883" xr:uid="{A5B18457-61BB-41CB-968F-35F7D7A47EF2}"/>
    <cellStyle name="Comma 10 2 3 2 2" xfId="5557" xr:uid="{6DDF8727-851A-44B5-8B12-4B91759F4BF6}"/>
    <cellStyle name="Comma 10 2 3 3" xfId="4638" xr:uid="{9C512FD1-BBC2-4DAA-9CCC-FA349C61D871}"/>
    <cellStyle name="Comma 10 2 4" xfId="1884" xr:uid="{009F31B7-2DDD-44A6-9832-597D7831CD67}"/>
    <cellStyle name="Comma 10 2 4 2" xfId="5558" xr:uid="{F0F33B67-D39A-4D18-9506-4C28D29DC4B2}"/>
    <cellStyle name="Comma 10 2 5" xfId="3997" xr:uid="{FB6291CB-A492-4F0B-AA89-18DC92402E11}"/>
    <cellStyle name="Comma 10 3" xfId="582" xr:uid="{FE91FC0F-C084-4D2F-B1E3-E9FE67AB1AFD}"/>
    <cellStyle name="Comma 10 3 2" xfId="965" xr:uid="{81A5CDE9-1528-4FEF-A298-E86FBDC1B2FD}"/>
    <cellStyle name="Comma 10 3 2 2" xfId="1885" xr:uid="{0E17B3D8-D595-4795-ADB5-15EE84D83FF4}"/>
    <cellStyle name="Comma 10 3 2 2 2" xfId="5559" xr:uid="{6DA4E3A8-A974-4EBE-880D-E9E5E528B81E}"/>
    <cellStyle name="Comma 10 3 2 3" xfId="4639" xr:uid="{864370E4-0407-4824-A7D6-85488FD4CB1A}"/>
    <cellStyle name="Comma 10 3 3" xfId="1886" xr:uid="{A2587CA5-1C5F-47EE-9ED8-82355D691C87}"/>
    <cellStyle name="Comma 10 3 3 2" xfId="5560" xr:uid="{B8104F7E-F4FB-493B-BA8B-A1AC6B85BDE0}"/>
    <cellStyle name="Comma 10 3 4" xfId="4268" xr:uid="{323EE552-CE2B-42C4-8E05-FD4E9B87F740}"/>
    <cellStyle name="Comma 10 4" xfId="489" xr:uid="{38B75356-4FAA-48CA-A8AD-772D9FDA8FDB}"/>
    <cellStyle name="Comma 10 4 2" xfId="966" xr:uid="{7C009BF7-CCFA-4FE7-89B0-C34057455E64}"/>
    <cellStyle name="Comma 10 4 2 2" xfId="1887" xr:uid="{3EF964DC-C3B9-40C0-AD29-B29A8C094831}"/>
    <cellStyle name="Comma 10 4 2 2 2" xfId="5561" xr:uid="{0DB9828A-6638-4EB9-8AAA-D0A34F1CD2AE}"/>
    <cellStyle name="Comma 10 4 2 3" xfId="4640" xr:uid="{D2C755A5-E542-426E-A814-ED28D3A3967C}"/>
    <cellStyle name="Comma 10 4 3" xfId="1888" xr:uid="{45776A93-921E-4D34-989F-C0669B7AC7D0}"/>
    <cellStyle name="Comma 10 4 3 2" xfId="5562" xr:uid="{9BC5F885-513C-4FCA-B23A-E4EECA9F4DAA}"/>
    <cellStyle name="Comma 10 4 4" xfId="4175" xr:uid="{DD28EDA8-A386-4298-98C7-0FAE63CA907C}"/>
    <cellStyle name="Comma 10 5" xfId="967" xr:uid="{18EC8775-99B0-4D79-BED9-880F3277797C}"/>
    <cellStyle name="Comma 10 5 2" xfId="1889" xr:uid="{E9235518-F338-461E-A925-B2DF127FEEA9}"/>
    <cellStyle name="Comma 10 5 2 2" xfId="5563" xr:uid="{9E801926-E86B-42E6-9EA4-95091B3A2DC1}"/>
    <cellStyle name="Comma 10 5 3" xfId="4641" xr:uid="{F496DB1A-FD9B-4674-A247-B6F83729C61E}"/>
    <cellStyle name="Comma 10 6" xfId="1890" xr:uid="{2D0E15FC-BB05-41D9-A88D-B6BDBCB60034}"/>
    <cellStyle name="Comma 10 6 2" xfId="5564" xr:uid="{9401070C-2E89-4935-A549-DE3A2E7937D8}"/>
    <cellStyle name="Comma 10 7" xfId="3807" xr:uid="{4D93A88A-846B-4C5A-8B2E-4ACD106FB7F4}"/>
    <cellStyle name="Comma 11" xfId="186" xr:uid="{6BCEAF02-8831-4AB1-B27B-CDDE50A67612}"/>
    <cellStyle name="Comma 11 2" xfId="395" xr:uid="{4A3D9D0B-7A3F-4B91-B5EC-8D2AFE44B611}"/>
    <cellStyle name="Comma 11 2 2" xfId="583" xr:uid="{729AC456-5462-4267-8940-E06D60DDC026}"/>
    <cellStyle name="Comma 11 2 2 2" xfId="968" xr:uid="{CA777D43-2ABB-4EC2-9616-4A5CEEC7A037}"/>
    <cellStyle name="Comma 11 2 2 2 2" xfId="1891" xr:uid="{68EF3612-01D0-471A-8933-D16D892835C9}"/>
    <cellStyle name="Comma 11 2 2 2 2 2" xfId="5565" xr:uid="{3E60761B-5A45-4661-90C5-92FECCD57550}"/>
    <cellStyle name="Comma 11 2 2 2 3" xfId="4642" xr:uid="{E5C754C5-BBAD-42A1-8F16-B47E794545F7}"/>
    <cellStyle name="Comma 11 2 2 3" xfId="1892" xr:uid="{B3B328DB-19BB-49A0-A421-72EAD85F04E8}"/>
    <cellStyle name="Comma 11 2 2 3 2" xfId="5566" xr:uid="{7B468F31-7821-4523-866C-BB62BC5A9D27}"/>
    <cellStyle name="Comma 11 2 2 4" xfId="4269" xr:uid="{8C8B4F97-0476-4CFD-BE77-91DAA90A7E51}"/>
    <cellStyle name="Comma 11 2 3" xfId="969" xr:uid="{A1B8113B-9285-4D23-BC3D-9EA4E37BF78B}"/>
    <cellStyle name="Comma 11 2 3 2" xfId="1893" xr:uid="{89D977F6-9A0A-4B5D-9D37-739FABB8C6CF}"/>
    <cellStyle name="Comma 11 2 3 2 2" xfId="5567" xr:uid="{EBDC5A25-85ED-4620-AA54-CBB038708D51}"/>
    <cellStyle name="Comma 11 2 3 3" xfId="4643" xr:uid="{2FCC9FDA-BC71-4052-9CD7-15DC02D17B58}"/>
    <cellStyle name="Comma 11 2 4" xfId="1894" xr:uid="{A7778ADE-D0E6-4CBF-B083-D7139E344964}"/>
    <cellStyle name="Comma 11 2 4 2" xfId="5568" xr:uid="{06EFF30D-27F3-4FF3-8DFB-48C495BF7F17}"/>
    <cellStyle name="Comma 11 2 5" xfId="4083" xr:uid="{48FE386C-2796-44A1-840C-EA1B0CEA2926}"/>
    <cellStyle name="Comma 11 3" xfId="584" xr:uid="{7C85BC38-7941-4E64-A01F-21E223082716}"/>
    <cellStyle name="Comma 11 3 2" xfId="970" xr:uid="{60A0A7E3-B4A4-4316-90B6-B11A5A40C544}"/>
    <cellStyle name="Comma 11 3 2 2" xfId="1895" xr:uid="{E1925CFC-3BF1-484B-867D-9D2F04A64FB4}"/>
    <cellStyle name="Comma 11 3 2 2 2" xfId="5569" xr:uid="{A027A97B-181A-407B-971E-0C1E20226C46}"/>
    <cellStyle name="Comma 11 3 2 3" xfId="4644" xr:uid="{715556B3-DA0B-4E6D-8B77-5A330C065282}"/>
    <cellStyle name="Comma 11 3 3" xfId="1896" xr:uid="{023126B8-DD7B-4910-962D-BF0549F4ED57}"/>
    <cellStyle name="Comma 11 3 3 2" xfId="5570" xr:uid="{06A44DCA-4CAF-4F4D-B9AD-286CAF1371EA}"/>
    <cellStyle name="Comma 11 3 4" xfId="4270" xr:uid="{0F04D36A-7368-46F7-A725-D6F778A44CDF}"/>
    <cellStyle name="Comma 11 4" xfId="575" xr:uid="{2B08DD26-5948-41C0-AFE4-C3A1E86CE5ED}"/>
    <cellStyle name="Comma 11 4 2" xfId="971" xr:uid="{4C8DE4E9-CFB5-4232-A1E1-40245990C37A}"/>
    <cellStyle name="Comma 11 4 2 2" xfId="1897" xr:uid="{DB5EF431-5190-4BF7-985A-714B3FA98358}"/>
    <cellStyle name="Comma 11 4 2 2 2" xfId="5571" xr:uid="{16FF4A62-1D0D-4ED6-BBAF-9F9E3E2526B6}"/>
    <cellStyle name="Comma 11 4 2 3" xfId="4645" xr:uid="{B23EF33B-F0F9-43CE-8E1E-ED3A6D422FBD}"/>
    <cellStyle name="Comma 11 4 3" xfId="1898" xr:uid="{82B67A47-4C0F-4328-B904-EFCBBFE674F0}"/>
    <cellStyle name="Comma 11 4 3 2" xfId="5572" xr:uid="{605C65A8-D789-4BAF-A589-A7589451D6E5}"/>
    <cellStyle name="Comma 11 4 4" xfId="4261" xr:uid="{3834043C-166F-4378-8DCB-1CDC4E7E930E}"/>
    <cellStyle name="Comma 11 5" xfId="972" xr:uid="{B83A3B23-27DA-49E9-8718-AE57B9EA88D2}"/>
    <cellStyle name="Comma 11 5 2" xfId="1899" xr:uid="{771549B1-DC51-4168-AC6D-266BBADDED55}"/>
    <cellStyle name="Comma 11 5 2 2" xfId="5573" xr:uid="{722CBE71-B666-4ECC-A870-A434C72C49A2}"/>
    <cellStyle name="Comma 11 5 3" xfId="4646" xr:uid="{F878A930-4DF2-4262-BA05-3F7540480AEC}"/>
    <cellStyle name="Comma 11 6" xfId="1900" xr:uid="{8228E1F5-8594-4C98-8CA6-0573F98FF72E}"/>
    <cellStyle name="Comma 11 6 2" xfId="5574" xr:uid="{4172CD4A-EE15-42F9-A6A3-1FDD07FC2BE9}"/>
    <cellStyle name="Comma 11 7" xfId="3893" xr:uid="{AC1D2FFF-9039-4F5A-8E5F-08EC675FAB5C}"/>
    <cellStyle name="Comma 12" xfId="191" xr:uid="{D804C722-A0E2-48E8-A369-EE7336D885A8}"/>
    <cellStyle name="Comma 12 2" xfId="398" xr:uid="{15C3A873-9476-4FB0-BCEB-D774764B90EB}"/>
    <cellStyle name="Comma 12 2 2" xfId="585" xr:uid="{7E8B8779-4F63-4BF4-A8F5-4B09641E2C80}"/>
    <cellStyle name="Comma 12 2 2 2" xfId="973" xr:uid="{CA84DFA1-2FFA-4D82-82F2-7786604C67CD}"/>
    <cellStyle name="Comma 12 2 2 2 2" xfId="1901" xr:uid="{98E4727C-36B7-4272-82B7-0F9A6D723B70}"/>
    <cellStyle name="Comma 12 2 2 2 2 2" xfId="5575" xr:uid="{7B4A4C9E-3332-40F5-99BD-CA775270C595}"/>
    <cellStyle name="Comma 12 2 2 2 3" xfId="4647" xr:uid="{5FC61616-35D2-432D-ACE5-721AB9AD4920}"/>
    <cellStyle name="Comma 12 2 2 3" xfId="1902" xr:uid="{40720950-0225-41E5-91C5-868B4B813573}"/>
    <cellStyle name="Comma 12 2 2 3 2" xfId="5576" xr:uid="{5E114DDB-B62E-4F11-A2F4-A77F53F1784C}"/>
    <cellStyle name="Comma 12 2 2 4" xfId="4271" xr:uid="{7AD04C80-D344-4BE5-B5F5-08779850F149}"/>
    <cellStyle name="Comma 12 2 3" xfId="974" xr:uid="{95CB11A7-0206-42E3-8209-CE29528A987C}"/>
    <cellStyle name="Comma 12 2 3 2" xfId="1903" xr:uid="{8A29F949-E9A3-4CF6-89EE-8FD51D72AE5D}"/>
    <cellStyle name="Comma 12 2 3 2 2" xfId="5577" xr:uid="{BED600AC-5B7C-4B8F-BE4E-307466D3770C}"/>
    <cellStyle name="Comma 12 2 3 3" xfId="4648" xr:uid="{B4A28116-EAF3-4581-8ABF-D2FB21EFB1E0}"/>
    <cellStyle name="Comma 12 2 4" xfId="1904" xr:uid="{90D14EA3-6013-4E7F-A2C2-5DB6E1708395}"/>
    <cellStyle name="Comma 12 2 4 2" xfId="5578" xr:uid="{9D280934-68F9-4A4C-A66A-C516787ADCA8}"/>
    <cellStyle name="Comma 12 2 5" xfId="4085" xr:uid="{9BA3D121-C462-41BD-82B6-910D1229534C}"/>
    <cellStyle name="Comma 12 3" xfId="586" xr:uid="{E4862EB9-88F1-40A1-B092-E55E64985BC4}"/>
    <cellStyle name="Comma 12 3 2" xfId="975" xr:uid="{C261C565-B80F-4F72-8059-7961664BF269}"/>
    <cellStyle name="Comma 12 3 2 2" xfId="1905" xr:uid="{0E9EB948-9F13-482B-BBC2-71A788D880DC}"/>
    <cellStyle name="Comma 12 3 2 2 2" xfId="5579" xr:uid="{FE8347E7-BAFA-47FE-AD11-02C923357BB4}"/>
    <cellStyle name="Comma 12 3 2 3" xfId="4649" xr:uid="{3D649679-91F4-41DC-A62D-3B5DAF50FBC0}"/>
    <cellStyle name="Comma 12 3 3" xfId="1906" xr:uid="{E59EB178-0003-4024-BC3A-913938120730}"/>
    <cellStyle name="Comma 12 3 3 2" xfId="5580" xr:uid="{26A8988D-1298-461B-9613-CE140F293C44}"/>
    <cellStyle name="Comma 12 3 4" xfId="4272" xr:uid="{477FD9DB-7583-41EC-9BEB-D02D6AE22A21}"/>
    <cellStyle name="Comma 12 4" xfId="577" xr:uid="{8665929D-5A5F-4A18-B692-AA70B4ADDACE}"/>
    <cellStyle name="Comma 12 4 2" xfId="976" xr:uid="{4E52500D-3777-4A69-8247-89D06FD7E69B}"/>
    <cellStyle name="Comma 12 4 2 2" xfId="1907" xr:uid="{1B5CFB97-1658-4F99-B237-D0CDC24FCF89}"/>
    <cellStyle name="Comma 12 4 2 2 2" xfId="5581" xr:uid="{B5225859-87A0-465D-A55A-536097880C84}"/>
    <cellStyle name="Comma 12 4 2 3" xfId="4650" xr:uid="{26D28F02-37CD-42C1-876E-F0967AEC735C}"/>
    <cellStyle name="Comma 12 4 3" xfId="1908" xr:uid="{7DF7050E-5008-4083-9F7A-6348807E56EC}"/>
    <cellStyle name="Comma 12 4 3 2" xfId="5582" xr:uid="{D877D2B4-B348-463C-88A2-03C9892A9825}"/>
    <cellStyle name="Comma 12 4 4" xfId="4263" xr:uid="{0A8C3864-7209-4064-AEA8-53AF9F3C47FB}"/>
    <cellStyle name="Comma 12 5" xfId="977" xr:uid="{386A0501-8581-4234-A86D-DFB7DDB00BB0}"/>
    <cellStyle name="Comma 12 5 2" xfId="1909" xr:uid="{3CD606B3-C736-4A71-B23D-855EF309DB3D}"/>
    <cellStyle name="Comma 12 5 2 2" xfId="5583" xr:uid="{3F2254C4-8DF4-4F74-9A05-F5D906018376}"/>
    <cellStyle name="Comma 12 5 3" xfId="4651" xr:uid="{27B5F29E-A352-4162-8CFA-A0C4796FA34F}"/>
    <cellStyle name="Comma 12 6" xfId="1910" xr:uid="{404122F7-A3BF-473A-8538-AB1194261803}"/>
    <cellStyle name="Comma 12 6 2" xfId="5584" xr:uid="{43048EAF-4B88-4CD7-B2F7-30528A081411}"/>
    <cellStyle name="Comma 12 7" xfId="3895" xr:uid="{5F270DB2-AB88-4FCF-BA71-5CFE17ADC473}"/>
    <cellStyle name="Comma 13" xfId="194" xr:uid="{20A6F0B8-84D3-496A-85FC-246666CA14B9}"/>
    <cellStyle name="Comma 13 2" xfId="400" xr:uid="{42724283-2306-4AB8-A140-C72C8FBF74EA}"/>
    <cellStyle name="Comma 13 2 2" xfId="587" xr:uid="{891A863A-36A7-4E9E-9FFB-3B1C115491BF}"/>
    <cellStyle name="Comma 13 2 2 2" xfId="978" xr:uid="{C27DE368-05D9-4135-98DD-628A784503E6}"/>
    <cellStyle name="Comma 13 2 2 2 2" xfId="1911" xr:uid="{881F8E40-6FF5-42A2-A124-69CE7CDD9E61}"/>
    <cellStyle name="Comma 13 2 2 2 2 2" xfId="5585" xr:uid="{260A46FC-1AE0-48B9-AF43-CA4EAF3F3289}"/>
    <cellStyle name="Comma 13 2 2 2 3" xfId="4652" xr:uid="{F9629940-110A-4C5C-8BE6-A9440EC3821C}"/>
    <cellStyle name="Comma 13 2 2 3" xfId="1912" xr:uid="{537146AF-4993-48C1-A3F0-0F0C09B886FA}"/>
    <cellStyle name="Comma 13 2 2 3 2" xfId="5586" xr:uid="{E5529994-6501-461C-9191-BCFF97502F13}"/>
    <cellStyle name="Comma 13 2 2 4" xfId="4273" xr:uid="{AC6E428B-5A5B-4046-989C-5A5B397DA73A}"/>
    <cellStyle name="Comma 13 2 3" xfId="979" xr:uid="{EB314F14-3DDA-4946-9C48-FF739E88C2E1}"/>
    <cellStyle name="Comma 13 2 3 2" xfId="1913" xr:uid="{B2323812-3AA0-4115-B978-ABCA5C67AB8A}"/>
    <cellStyle name="Comma 13 2 3 2 2" xfId="5587" xr:uid="{3D905481-62FF-44BC-B8A3-CC1B40E20800}"/>
    <cellStyle name="Comma 13 2 3 3" xfId="4653" xr:uid="{A654A209-D00A-491C-B49E-388281A739C4}"/>
    <cellStyle name="Comma 13 2 4" xfId="1914" xr:uid="{9A55CBD7-0CA0-423D-96CA-01260ADCC832}"/>
    <cellStyle name="Comma 13 2 4 2" xfId="5588" xr:uid="{F377EF60-A258-4DA0-81A5-2EA7006A22B2}"/>
    <cellStyle name="Comma 13 2 5" xfId="4087" xr:uid="{10FB98C5-3684-499B-ACF4-35E0BB44341A}"/>
    <cellStyle name="Comma 13 3" xfId="588" xr:uid="{D069C5F4-F590-4E69-A32F-711B915E3501}"/>
    <cellStyle name="Comma 13 3 2" xfId="980" xr:uid="{3182E696-A760-461A-873D-460D3A30676D}"/>
    <cellStyle name="Comma 13 3 2 2" xfId="1915" xr:uid="{EBE56683-4A5B-48D5-860A-6CEE6A7A14E2}"/>
    <cellStyle name="Comma 13 3 2 2 2" xfId="5589" xr:uid="{CDF60FE2-F21E-4442-95C4-12B0D5897C01}"/>
    <cellStyle name="Comma 13 3 2 3" xfId="4654" xr:uid="{8401EF87-07D7-4856-8A7D-1BA264790C17}"/>
    <cellStyle name="Comma 13 3 3" xfId="1916" xr:uid="{6DF771DC-9A92-41CA-95E5-C99DE858D5C4}"/>
    <cellStyle name="Comma 13 3 3 2" xfId="5590" xr:uid="{7CE55F8C-232D-4BA7-8943-6273B57B636C}"/>
    <cellStyle name="Comma 13 3 4" xfId="4274" xr:uid="{FBA65E61-DB55-4C15-A439-470046D9C6F0}"/>
    <cellStyle name="Comma 13 4" xfId="579" xr:uid="{E359FB8F-0168-4911-9F68-3D7545AE3AD1}"/>
    <cellStyle name="Comma 13 4 2" xfId="981" xr:uid="{CDE26990-B19C-4D75-8DA8-7DA0440F9B75}"/>
    <cellStyle name="Comma 13 4 2 2" xfId="1917" xr:uid="{072EC711-DEA8-4106-A9EC-4582E52F7083}"/>
    <cellStyle name="Comma 13 4 2 2 2" xfId="5591" xr:uid="{D2CA1C83-AB22-4CE3-AFD1-ED112C3C26FC}"/>
    <cellStyle name="Comma 13 4 2 3" xfId="4655" xr:uid="{B38508BD-20F2-4D01-B6BD-C3E3D2D52092}"/>
    <cellStyle name="Comma 13 4 3" xfId="1918" xr:uid="{BABFF71B-BEED-486D-AD77-4088FD43B673}"/>
    <cellStyle name="Comma 13 4 3 2" xfId="5592" xr:uid="{328294B1-ED66-4728-953E-B502AE7AA74F}"/>
    <cellStyle name="Comma 13 4 4" xfId="4265" xr:uid="{2F8594A2-3E7E-488B-8A4A-D5CF019891F0}"/>
    <cellStyle name="Comma 13 5" xfId="982" xr:uid="{F40A136B-C6AF-46A3-BF3C-9AF22AFE05D1}"/>
    <cellStyle name="Comma 13 5 2" xfId="1919" xr:uid="{35D9F520-00B6-4586-9070-4A8801639DD6}"/>
    <cellStyle name="Comma 13 5 2 2" xfId="5593" xr:uid="{92D32453-4668-4183-854D-A9DE80A2996B}"/>
    <cellStyle name="Comma 13 5 3" xfId="4656" xr:uid="{1836BF95-EE69-4D55-9DB5-FB7A7A9663AE}"/>
    <cellStyle name="Comma 13 6" xfId="1920" xr:uid="{B8CB2EB1-4147-44AE-81AE-0814DF9625A9}"/>
    <cellStyle name="Comma 13 6 2" xfId="5594" xr:uid="{2CF55D8E-F76C-423D-B340-C8FA3887A9CB}"/>
    <cellStyle name="Comma 13 7" xfId="3897" xr:uid="{05CA3B1A-B1E7-4BF9-9C87-E89BF4F9FA24}"/>
    <cellStyle name="Comma 14" xfId="217" xr:uid="{B0B090A2-AB2D-4E56-8076-7D5029F5A866}"/>
    <cellStyle name="Comma 14 2" xfId="589" xr:uid="{11CF4FB6-8C12-42D4-A6DB-20C6FC14B1BB}"/>
    <cellStyle name="Comma 14 2 2" xfId="983" xr:uid="{91DD12D6-AA6E-49DB-86A8-860295F423CD}"/>
    <cellStyle name="Comma 14 2 2 2" xfId="1921" xr:uid="{BB901D5B-CE4C-46A6-B7B6-6B472179FD24}"/>
    <cellStyle name="Comma 14 2 2 2 2" xfId="5595" xr:uid="{92E05953-864B-453B-B54F-E7DA06893923}"/>
    <cellStyle name="Comma 14 2 2 3" xfId="4657" xr:uid="{D8221CD1-EB78-4F8E-8BB1-342B3286966C}"/>
    <cellStyle name="Comma 14 2 3" xfId="1922" xr:uid="{6FB52CE7-0B59-4D01-9B7E-469D70A9800B}"/>
    <cellStyle name="Comma 14 2 3 2" xfId="5596" xr:uid="{CF24BC6D-CBB0-4024-AE09-D1967F910CF7}"/>
    <cellStyle name="Comma 14 2 4" xfId="4275" xr:uid="{3103FC87-3DE9-4283-A6A0-05EA9605E129}"/>
    <cellStyle name="Comma 14 3" xfId="984" xr:uid="{23C66D0A-9A02-4EDF-8994-1E33DB959C10}"/>
    <cellStyle name="Comma 14 3 2" xfId="1923" xr:uid="{3B64566D-8C9B-4EDD-A885-42A0FAE5ADBD}"/>
    <cellStyle name="Comma 14 3 2 2" xfId="5597" xr:uid="{B80E7761-8CC6-480A-B62C-A8F8A8C93241}"/>
    <cellStyle name="Comma 14 3 3" xfId="4658" xr:uid="{B4F1F0EF-87A1-453C-A856-4D4BD9FB34BD}"/>
    <cellStyle name="Comma 14 4" xfId="1924" xr:uid="{10D5BEC7-89F0-44FD-B676-E022879E5CFB}"/>
    <cellStyle name="Comma 14 4 2" xfId="5598" xr:uid="{A1C1EDD6-7CC9-42C7-B36D-141127D7E1D1}"/>
    <cellStyle name="Comma 14 5" xfId="3909" xr:uid="{D38B191E-BBC7-467F-9D64-9DB0434ED422}"/>
    <cellStyle name="Comma 15" xfId="590" xr:uid="{70211D58-D5F1-4D6E-9BE3-B812DBE12E93}"/>
    <cellStyle name="Comma 15 2" xfId="985" xr:uid="{FE3637F8-E86B-4A02-BBBA-102C12023481}"/>
    <cellStyle name="Comma 15 2 2" xfId="1925" xr:uid="{8E7DDE5D-8A1F-4879-8BD9-15A2C5B1E782}"/>
    <cellStyle name="Comma 15 2 2 2" xfId="5599" xr:uid="{D25349F1-5EAB-43E6-9B1C-9B92F30E4F8D}"/>
    <cellStyle name="Comma 15 2 3" xfId="4659" xr:uid="{992CD6C6-04CE-4EE1-A262-BCC13973C927}"/>
    <cellStyle name="Comma 15 3" xfId="1926" xr:uid="{4B1EA7B9-4A65-4B1D-8063-C3AB914DCBFF}"/>
    <cellStyle name="Comma 15 3 2" xfId="5600" xr:uid="{F4489412-35F0-4FC2-ABC4-123529A73857}"/>
    <cellStyle name="Comma 15 4" xfId="4276" xr:uid="{AFF4319A-FC63-450F-8CA3-5E3FDADC1FA8}"/>
    <cellStyle name="Comma 16" xfId="986" xr:uid="{E30BE5AD-3A06-48AD-A033-546F8B3E4B2C}"/>
    <cellStyle name="Comma 16 2" xfId="1927" xr:uid="{7FE76393-1A7A-4971-9BF9-376A0F9AB184}"/>
    <cellStyle name="Comma 16 2 2" xfId="5601" xr:uid="{662A0DD9-5047-4BBD-A4D8-9E53D5F8AB21}"/>
    <cellStyle name="Comma 16 3" xfId="4660" xr:uid="{F8D4B93C-E75A-4397-812B-D067BD82A686}"/>
    <cellStyle name="Comma 17" xfId="1928" xr:uid="{F36440B4-7E8E-4DCD-A5FF-6EB0E0433CBF}"/>
    <cellStyle name="Comma 17 2" xfId="5602" xr:uid="{4E455A03-7849-4C29-8BB9-5DF58D83CA10}"/>
    <cellStyle name="Comma 18" xfId="3718" xr:uid="{2D6F0B4F-F212-4BBF-A3F2-02A472A3DD1B}"/>
    <cellStyle name="Comma 18 2" xfId="7392" xr:uid="{B08136D6-185F-478F-94B8-8A7B2DA7A72D}"/>
    <cellStyle name="Comma 19" xfId="3719" xr:uid="{307E412D-42F2-47AA-8897-922646EE2C3C}"/>
    <cellStyle name="Comma 2" xfId="5" xr:uid="{4358A07B-D34E-4E6C-94A6-F13070E0F1C0}"/>
    <cellStyle name="Comma 2 10" xfId="201" xr:uid="{EABC30C3-B17C-44EB-9DBD-BE85BB6F0389}"/>
    <cellStyle name="Comma 2 10 2" xfId="591" xr:uid="{058BBB5D-8645-4AD9-9761-5B73FF740AB0}"/>
    <cellStyle name="Comma 2 10 2 2" xfId="987" xr:uid="{179F57B5-5962-4C97-9D52-8586899D29B2}"/>
    <cellStyle name="Comma 2 10 2 2 2" xfId="1929" xr:uid="{FC3C2E01-A4F7-4D05-B9C8-1E0915F0B779}"/>
    <cellStyle name="Comma 2 10 2 2 2 2" xfId="5603" xr:uid="{20A337A3-8A8A-4212-A936-7CFD40F0AE83}"/>
    <cellStyle name="Comma 2 10 2 2 3" xfId="4661" xr:uid="{925683C8-54A1-4684-B360-BC2BFB4ED085}"/>
    <cellStyle name="Comma 2 10 2 3" xfId="1930" xr:uid="{BADCB1A5-C75A-4624-B368-E2D3687A350C}"/>
    <cellStyle name="Comma 2 10 2 3 2" xfId="5604" xr:uid="{20E3B7BC-CD82-46BC-98E3-78868F73F107}"/>
    <cellStyle name="Comma 2 10 2 4" xfId="4277" xr:uid="{D72AA054-A319-4C83-923F-7441C615A54D}"/>
    <cellStyle name="Comma 2 10 3" xfId="988" xr:uid="{8445121D-EA31-4065-A4D0-66A4B3A32425}"/>
    <cellStyle name="Comma 2 10 3 2" xfId="1931" xr:uid="{1EC9CBB5-CB2B-4C05-8032-1EF460F9E0E3}"/>
    <cellStyle name="Comma 2 10 3 2 2" xfId="5605" xr:uid="{FF3727D3-722A-483C-88C0-1444EDD63B55}"/>
    <cellStyle name="Comma 2 10 3 3" xfId="4662" xr:uid="{A72DEF20-8020-4ADB-87D9-AF79AAED4A47}"/>
    <cellStyle name="Comma 2 10 4" xfId="1932" xr:uid="{AA1A49E0-03E3-4D46-A2F4-6C138013EA74}"/>
    <cellStyle name="Comma 2 10 4 2" xfId="5606" xr:uid="{A9F7718B-5311-4017-8E14-34EA50C14E26}"/>
    <cellStyle name="Comma 2 10 5" xfId="3899" xr:uid="{A48AE5AA-F47E-41FB-9B5A-F7B728361A17}"/>
    <cellStyle name="Comma 2 11" xfId="592" xr:uid="{A7A1490A-D6E9-4CCD-8E11-E9911C30C098}"/>
    <cellStyle name="Comma 2 11 2" xfId="989" xr:uid="{22510B31-F205-412E-96BC-BDD25D2A3CE3}"/>
    <cellStyle name="Comma 2 11 2 2" xfId="1933" xr:uid="{C8314A14-568D-46D8-A5A6-1531E70B7FF9}"/>
    <cellStyle name="Comma 2 11 2 2 2" xfId="5607" xr:uid="{C4406C7E-D46F-46C0-8FF1-B30C7ED9E4A8}"/>
    <cellStyle name="Comma 2 11 2 3" xfId="4663" xr:uid="{C08E6805-9804-4216-9F3B-77908D220D11}"/>
    <cellStyle name="Comma 2 11 3" xfId="1934" xr:uid="{3B632FA3-DC40-4812-835E-B1FA0618A168}"/>
    <cellStyle name="Comma 2 11 3 2" xfId="5608" xr:uid="{25D11C51-16AE-42FA-88DC-9D212F61990E}"/>
    <cellStyle name="Comma 2 11 4" xfId="4278" xr:uid="{B6E7F28C-5388-44EE-B976-F6595DA8B8CA}"/>
    <cellStyle name="Comma 2 12" xfId="403" xr:uid="{2F3CF767-F5EA-46CD-8D8E-AC5D20708DB7}"/>
    <cellStyle name="Comma 2 12 2" xfId="990" xr:uid="{5707892B-33B2-4EDB-A08F-CFB51ECCD136}"/>
    <cellStyle name="Comma 2 12 2 2" xfId="1935" xr:uid="{E0181988-A213-48B3-97B6-504397DA32F2}"/>
    <cellStyle name="Comma 2 12 2 2 2" xfId="5609" xr:uid="{2B670C08-2E61-4D30-856F-2F697EF659D2}"/>
    <cellStyle name="Comma 2 12 2 3" xfId="4664" xr:uid="{8D20834E-E455-4B04-9C59-B82C64D14F69}"/>
    <cellStyle name="Comma 2 12 3" xfId="1936" xr:uid="{EC59A230-DD9D-4626-8E3B-0EBF4A911C61}"/>
    <cellStyle name="Comma 2 12 3 2" xfId="5610" xr:uid="{5DC64621-98B9-4315-91D1-2FFE0101E826}"/>
    <cellStyle name="Comma 2 12 4" xfId="4089" xr:uid="{DB9A7D5C-1343-4964-B4FC-39F41CDCA963}"/>
    <cellStyle name="Comma 2 13" xfId="991" xr:uid="{E1463F40-61F2-4F64-BD98-510980190A1D}"/>
    <cellStyle name="Comma 2 13 2" xfId="1937" xr:uid="{10A910CE-C0DC-4851-B154-3DE997CD5DC1}"/>
    <cellStyle name="Comma 2 13 2 2" xfId="5611" xr:uid="{BA7DA22C-5456-4093-A393-CBDA9C724C81}"/>
    <cellStyle name="Comma 2 13 3" xfId="4665" xr:uid="{31720744-9802-4A1A-8AD0-B253F6CFBC86}"/>
    <cellStyle name="Comma 2 14" xfId="1938" xr:uid="{52DE101E-16F5-4AB4-AA34-2B7678EAC19D}"/>
    <cellStyle name="Comma 2 14 2" xfId="5612" xr:uid="{F76A4747-7971-4304-AB10-8A5ADFDB9723}"/>
    <cellStyle name="Comma 2 15" xfId="3717" xr:uid="{7C341171-B7D5-4895-8393-6FC9EC4EBC20}"/>
    <cellStyle name="Comma 2 15 2" xfId="7391" xr:uid="{4BBAF740-0AED-4688-BBE3-D983AEE080CF}"/>
    <cellStyle name="Comma 2 16" xfId="3721" xr:uid="{2CA1E100-A3D0-44A7-8DC1-913764D8A340}"/>
    <cellStyle name="Comma 2 2" xfId="6" xr:uid="{8771B47E-2F6B-4DA7-820E-698A1B1DBCF4}"/>
    <cellStyle name="Comma 2 2 10" xfId="593" xr:uid="{BBDCCC02-0B77-4A95-AD7E-94B68AAE2E48}"/>
    <cellStyle name="Comma 2 2 10 2" xfId="992" xr:uid="{5DED7B0B-9352-4C3A-A6DC-628885D9B72C}"/>
    <cellStyle name="Comma 2 2 10 2 2" xfId="1939" xr:uid="{6547A40E-6DD1-4253-B4CF-A4F27753102A}"/>
    <cellStyle name="Comma 2 2 10 2 2 2" xfId="5613" xr:uid="{ADA2875A-5723-49EB-96F7-3CB33E3F4C78}"/>
    <cellStyle name="Comma 2 2 10 2 3" xfId="4666" xr:uid="{4E455F91-7C6B-4D98-9979-7BC78BC292FF}"/>
    <cellStyle name="Comma 2 2 10 3" xfId="1940" xr:uid="{5B279126-2981-4F07-BD92-470526120C10}"/>
    <cellStyle name="Comma 2 2 10 3 2" xfId="5614" xr:uid="{C344D066-4C61-41FA-B5E1-8AFF8DE9A450}"/>
    <cellStyle name="Comma 2 2 10 4" xfId="4279" xr:uid="{835C3B8F-8645-4CD6-BEA0-39EF6B373235}"/>
    <cellStyle name="Comma 2 2 11" xfId="404" xr:uid="{811AAF76-D9BE-4870-B47B-207282CE120A}"/>
    <cellStyle name="Comma 2 2 11 2" xfId="993" xr:uid="{A8B2A568-409F-4A96-A70B-85949FAB0E04}"/>
    <cellStyle name="Comma 2 2 11 2 2" xfId="1941" xr:uid="{2DC70145-B11E-4613-AF25-116407C87803}"/>
    <cellStyle name="Comma 2 2 11 2 2 2" xfId="5615" xr:uid="{66A7CD72-0875-4FA7-BCF9-E5ADE435E892}"/>
    <cellStyle name="Comma 2 2 11 2 3" xfId="4667" xr:uid="{0F2A1A6A-14E7-4047-83B8-848F169439C4}"/>
    <cellStyle name="Comma 2 2 11 3" xfId="1942" xr:uid="{C20B42AD-43D6-4A91-95F9-630AB2EF982B}"/>
    <cellStyle name="Comma 2 2 11 3 2" xfId="5616" xr:uid="{9019C17D-F8F7-4125-8449-8451E6897138}"/>
    <cellStyle name="Comma 2 2 11 4" xfId="4090" xr:uid="{CC770B92-3D4A-4221-A920-5BB745C1FB09}"/>
    <cellStyle name="Comma 2 2 12" xfId="994" xr:uid="{B543FE16-B6ED-49AC-9CDD-ABA0F2FA4E2D}"/>
    <cellStyle name="Comma 2 2 12 2" xfId="1943" xr:uid="{8E750FF2-1A44-4170-BB30-4F1434E0C3B0}"/>
    <cellStyle name="Comma 2 2 12 2 2" xfId="5617" xr:uid="{92313CB4-B8CB-4ABF-9BA8-7413E2EC6384}"/>
    <cellStyle name="Comma 2 2 12 3" xfId="4668" xr:uid="{011D7C55-430C-49B9-A714-BD0990B6F371}"/>
    <cellStyle name="Comma 2 2 13" xfId="1944" xr:uid="{1E4CE184-08FE-4E3F-AC29-4C336699A4C4}"/>
    <cellStyle name="Comma 2 2 13 2" xfId="5618" xr:uid="{0F675418-97C4-412A-AB50-66DFBA7E6EF6}"/>
    <cellStyle name="Comma 2 2 14" xfId="3722" xr:uid="{565BAF7F-6184-41E6-8B9B-7A6BADC1DCF0}"/>
    <cellStyle name="Comma 2 2 2" xfId="7" xr:uid="{7E670DCA-5183-468B-A499-270E1400AA2C}"/>
    <cellStyle name="Comma 2 2 2 10" xfId="1945" xr:uid="{EF070C70-3D35-4695-9E00-E336FCE46A64}"/>
    <cellStyle name="Comma 2 2 2 10 2" xfId="5619" xr:uid="{B081534D-52E7-4315-9BCC-5F2863D819C1}"/>
    <cellStyle name="Comma 2 2 2 11" xfId="3723" xr:uid="{B99B25B8-A651-4C4E-9029-31FF81BBC51B}"/>
    <cellStyle name="Comma 2 2 2 2" xfId="8" xr:uid="{A8666771-C750-4634-9D28-22282BE88770}"/>
    <cellStyle name="Comma 2 2 2 2 2" xfId="164" xr:uid="{29070251-A58E-437F-AECB-DF27E04A2AAD}"/>
    <cellStyle name="Comma 2 2 2 2 2 2" xfId="373" xr:uid="{7084EEC2-8C18-428A-8862-1C0E495D9426}"/>
    <cellStyle name="Comma 2 2 2 2 2 2 2" xfId="594" xr:uid="{425D34CE-C506-4F31-AC1D-4E0754F30B48}"/>
    <cellStyle name="Comma 2 2 2 2 2 2 2 2" xfId="995" xr:uid="{34386221-3639-4A15-A5F8-E88170951223}"/>
    <cellStyle name="Comma 2 2 2 2 2 2 2 2 2" xfId="1946" xr:uid="{CA215E69-EBBF-46F0-A003-B7738E51C451}"/>
    <cellStyle name="Comma 2 2 2 2 2 2 2 2 2 2" xfId="5620" xr:uid="{416BCF4F-C7EE-4EDF-9568-0BA2F8C22D4A}"/>
    <cellStyle name="Comma 2 2 2 2 2 2 2 2 3" xfId="4669" xr:uid="{336AC4D9-B9C0-4EC2-A232-6B8214CB5F96}"/>
    <cellStyle name="Comma 2 2 2 2 2 2 2 3" xfId="1947" xr:uid="{6A205B56-30F5-4B67-BA79-507AE338430D}"/>
    <cellStyle name="Comma 2 2 2 2 2 2 2 3 2" xfId="5621" xr:uid="{42ED77BD-BED6-473E-B0D1-B5B08F910309}"/>
    <cellStyle name="Comma 2 2 2 2 2 2 2 4" xfId="4280" xr:uid="{7D044AF7-A8F1-4443-AC54-F1A5BE5FACAE}"/>
    <cellStyle name="Comma 2 2 2 2 2 2 3" xfId="996" xr:uid="{B5DA3CA0-1107-45E8-AC7F-45C12DAFB429}"/>
    <cellStyle name="Comma 2 2 2 2 2 2 3 2" xfId="1948" xr:uid="{FE1FBB07-6581-4AE3-9A74-42C1CB8A6E29}"/>
    <cellStyle name="Comma 2 2 2 2 2 2 3 2 2" xfId="5622" xr:uid="{6AD2BB99-1C1F-4D03-B7E3-DC5ACB35F300}"/>
    <cellStyle name="Comma 2 2 2 2 2 2 3 3" xfId="4670" xr:uid="{C78F802D-919E-4D0A-AC55-F83D53625591}"/>
    <cellStyle name="Comma 2 2 2 2 2 2 4" xfId="1949" xr:uid="{AC616687-7EC9-44FF-A4C1-FA7ACB2E4345}"/>
    <cellStyle name="Comma 2 2 2 2 2 2 4 2" xfId="5623" xr:uid="{094F7339-A6C3-4B1C-AC84-99E6BF3D98B0}"/>
    <cellStyle name="Comma 2 2 2 2 2 2 5" xfId="4061" xr:uid="{3AB7583D-552F-4758-91FF-7FC7D9AB7941}"/>
    <cellStyle name="Comma 2 2 2 2 2 3" xfId="595" xr:uid="{D92A20A8-2FAC-4C60-9399-2879D61E75B7}"/>
    <cellStyle name="Comma 2 2 2 2 2 3 2" xfId="997" xr:uid="{14A3ECAC-8758-448E-B5D4-085D46A133CC}"/>
    <cellStyle name="Comma 2 2 2 2 2 3 2 2" xfId="1950" xr:uid="{EF151865-F391-4AEC-B357-324F314A592A}"/>
    <cellStyle name="Comma 2 2 2 2 2 3 2 2 2" xfId="5624" xr:uid="{1C62A8D0-9DF9-4F87-9FE1-EB517011245E}"/>
    <cellStyle name="Comma 2 2 2 2 2 3 2 3" xfId="4671" xr:uid="{292304C2-C5B5-421A-926A-FEE97DEB03D4}"/>
    <cellStyle name="Comma 2 2 2 2 2 3 3" xfId="1951" xr:uid="{45A3888D-6AAF-4AC6-A59E-C3C4B348F7DB}"/>
    <cellStyle name="Comma 2 2 2 2 2 3 3 2" xfId="5625" xr:uid="{0B4A8545-A674-4AD1-A883-7BAEBA8AEE63}"/>
    <cellStyle name="Comma 2 2 2 2 2 3 4" xfId="4281" xr:uid="{00523A06-74BF-4305-8E0A-9008B9B36F45}"/>
    <cellStyle name="Comma 2 2 2 2 2 4" xfId="553" xr:uid="{BB08334D-4F64-47C4-8E09-4F1CED83A3A8}"/>
    <cellStyle name="Comma 2 2 2 2 2 4 2" xfId="998" xr:uid="{77389512-F5E4-46E5-9D8B-40DA6D3E2B77}"/>
    <cellStyle name="Comma 2 2 2 2 2 4 2 2" xfId="1952" xr:uid="{CE3354C8-8925-434E-9965-A9ECB9B4372E}"/>
    <cellStyle name="Comma 2 2 2 2 2 4 2 2 2" xfId="5626" xr:uid="{CCAD1536-BE55-4766-9AD2-D848A79A098A}"/>
    <cellStyle name="Comma 2 2 2 2 2 4 2 3" xfId="4672" xr:uid="{06805B94-B7E2-4406-889B-A1FAAC1B5D8A}"/>
    <cellStyle name="Comma 2 2 2 2 2 4 3" xfId="1953" xr:uid="{36B05BD5-2A8A-4241-BCB1-53B89E025F4E}"/>
    <cellStyle name="Comma 2 2 2 2 2 4 3 2" xfId="5627" xr:uid="{7B5DECD9-CEFA-498C-9E33-B49D5498D1CB}"/>
    <cellStyle name="Comma 2 2 2 2 2 4 4" xfId="4239" xr:uid="{CDACA5DB-A17A-4E12-9E1F-BC2C68191C37}"/>
    <cellStyle name="Comma 2 2 2 2 2 5" xfId="999" xr:uid="{FB154D94-7649-4F0A-90FE-9AE289570C7E}"/>
    <cellStyle name="Comma 2 2 2 2 2 5 2" xfId="1954" xr:uid="{0F6D3C07-63D3-45A7-A2F1-54BB648A924C}"/>
    <cellStyle name="Comma 2 2 2 2 2 5 2 2" xfId="5628" xr:uid="{E0F92357-470F-4B7F-A320-57CFE96B95BD}"/>
    <cellStyle name="Comma 2 2 2 2 2 5 3" xfId="4673" xr:uid="{44F5221D-CBAB-4F5D-9339-AF38A201805A}"/>
    <cellStyle name="Comma 2 2 2 2 2 6" xfId="1955" xr:uid="{1368B887-FFE2-470E-AF2F-75EFA6AFF012}"/>
    <cellStyle name="Comma 2 2 2 2 2 6 2" xfId="5629" xr:uid="{848D9083-A4B3-4EBA-8C9D-61F95158059C}"/>
    <cellStyle name="Comma 2 2 2 2 2 7" xfId="3871" xr:uid="{0F32A779-59BA-4D68-8800-550894190FE5}"/>
    <cellStyle name="Comma 2 2 2 2 3" xfId="223" xr:uid="{BEF9782F-B405-433D-AF3A-C7D26452DCD9}"/>
    <cellStyle name="Comma 2 2 2 2 3 2" xfId="596" xr:uid="{2575B0A3-4787-48B2-AB0C-2A0C69A4AB65}"/>
    <cellStyle name="Comma 2 2 2 2 3 2 2" xfId="1000" xr:uid="{2B41CAC3-9D32-4659-8C6E-5C3A34AC64DD}"/>
    <cellStyle name="Comma 2 2 2 2 3 2 2 2" xfId="1956" xr:uid="{B20D5C4C-B588-4DC4-8317-37F669151761}"/>
    <cellStyle name="Comma 2 2 2 2 3 2 2 2 2" xfId="5630" xr:uid="{E0D5D6C7-BD51-449A-B814-C4DAF905F959}"/>
    <cellStyle name="Comma 2 2 2 2 3 2 2 3" xfId="4674" xr:uid="{90D00105-3379-48AD-94DD-E91BCFF82C34}"/>
    <cellStyle name="Comma 2 2 2 2 3 2 3" xfId="1957" xr:uid="{C4192F19-FBC3-40E1-9706-C298117C7DDE}"/>
    <cellStyle name="Comma 2 2 2 2 3 2 3 2" xfId="5631" xr:uid="{843F5C4C-0353-4905-A52D-BDCEEAB2FD5B}"/>
    <cellStyle name="Comma 2 2 2 2 3 2 4" xfId="4282" xr:uid="{A0E8ADA7-FA25-443E-B501-442FD18C074E}"/>
    <cellStyle name="Comma 2 2 2 2 3 3" xfId="1001" xr:uid="{EA2ACAFA-D8FF-4FF6-8B39-620496AA44CC}"/>
    <cellStyle name="Comma 2 2 2 2 3 3 2" xfId="1958" xr:uid="{CCF52A3C-CEA7-43E9-BA35-66632639BAB9}"/>
    <cellStyle name="Comma 2 2 2 2 3 3 2 2" xfId="5632" xr:uid="{3F0D6C92-2A36-4D2B-85C8-D56DAB7900A7}"/>
    <cellStyle name="Comma 2 2 2 2 3 3 3" xfId="4675" xr:uid="{6B7B272F-898E-4E90-96BB-B576AD178781}"/>
    <cellStyle name="Comma 2 2 2 2 3 4" xfId="1959" xr:uid="{74A67A8A-AEF0-4CC4-9EB1-DDD71CE6F03E}"/>
    <cellStyle name="Comma 2 2 2 2 3 4 2" xfId="5633" xr:uid="{E712CDA9-89E9-4400-8CA0-447BFDCACBEA}"/>
    <cellStyle name="Comma 2 2 2 2 3 5" xfId="3914" xr:uid="{2FE3B1A5-169F-4324-AFFE-91A16DA80436}"/>
    <cellStyle name="Comma 2 2 2 2 4" xfId="597" xr:uid="{CE9492C2-0C81-486E-B510-1EA7F300D48A}"/>
    <cellStyle name="Comma 2 2 2 2 4 2" xfId="1002" xr:uid="{1137367E-E7D8-49C7-A7CD-E36E123EB179}"/>
    <cellStyle name="Comma 2 2 2 2 4 2 2" xfId="1960" xr:uid="{8FE114CD-4AED-4546-B7EA-6A804F70C587}"/>
    <cellStyle name="Comma 2 2 2 2 4 2 2 2" xfId="5634" xr:uid="{F2D10271-43F7-4D3A-A7A8-1DF1008AE45D}"/>
    <cellStyle name="Comma 2 2 2 2 4 2 3" xfId="4676" xr:uid="{FCB2FA03-CB31-4B87-930D-6D80CE737AB6}"/>
    <cellStyle name="Comma 2 2 2 2 4 3" xfId="1961" xr:uid="{90175525-CF86-461D-9BD2-48BA65B37B64}"/>
    <cellStyle name="Comma 2 2 2 2 4 3 2" xfId="5635" xr:uid="{EFD99483-409A-4DA7-B7B3-70173750C44A}"/>
    <cellStyle name="Comma 2 2 2 2 4 4" xfId="4283" xr:uid="{A276CE87-7354-4994-9692-DCD0D3B5282C}"/>
    <cellStyle name="Comma 2 2 2 2 5" xfId="406" xr:uid="{D643E6A1-FFB9-481F-8E4C-2ECB9595EBB9}"/>
    <cellStyle name="Comma 2 2 2 2 5 2" xfId="1003" xr:uid="{8905A344-B172-4C91-A430-0D13FFD31CEA}"/>
    <cellStyle name="Comma 2 2 2 2 5 2 2" xfId="1962" xr:uid="{A9922759-C71C-4A46-B167-B040B2C70FC7}"/>
    <cellStyle name="Comma 2 2 2 2 5 2 2 2" xfId="5636" xr:uid="{18611503-D867-4016-B333-BB11A6F14D79}"/>
    <cellStyle name="Comma 2 2 2 2 5 2 3" xfId="4677" xr:uid="{7C95B06C-41D2-4188-8107-2B2513DE242A}"/>
    <cellStyle name="Comma 2 2 2 2 5 3" xfId="1963" xr:uid="{4F06A49A-6A4F-4C8E-A954-ADD87476D1E8}"/>
    <cellStyle name="Comma 2 2 2 2 5 3 2" xfId="5637" xr:uid="{90C0A5DF-D09B-4E5D-AB13-B0ACC2C19FD7}"/>
    <cellStyle name="Comma 2 2 2 2 5 4" xfId="4092" xr:uid="{F211AC0D-6AB3-4BB4-AA6A-3214CBC2FDD5}"/>
    <cellStyle name="Comma 2 2 2 2 6" xfId="1004" xr:uid="{6DC8BFBD-3137-42B8-8464-8DE6AC67C2AD}"/>
    <cellStyle name="Comma 2 2 2 2 6 2" xfId="1964" xr:uid="{774E785A-07D9-4C6A-8E30-D35F91AD2872}"/>
    <cellStyle name="Comma 2 2 2 2 6 2 2" xfId="5638" xr:uid="{740EFB85-FA3A-4F59-93E6-C876F9BF0AFB}"/>
    <cellStyle name="Comma 2 2 2 2 6 3" xfId="4678" xr:uid="{01CF798C-1A7E-4501-9357-E634E54ED1CF}"/>
    <cellStyle name="Comma 2 2 2 2 7" xfId="1965" xr:uid="{74A820ED-8AEA-41FB-B841-7D3F72061681}"/>
    <cellStyle name="Comma 2 2 2 2 7 2" xfId="5639" xr:uid="{8BC6AF6D-DCD2-4294-BD82-30FCC3996C38}"/>
    <cellStyle name="Comma 2 2 2 2 8" xfId="3724" xr:uid="{3FEE3974-991B-4D4B-98E5-4A8AD20CE869}"/>
    <cellStyle name="Comma 2 2 2 3" xfId="9" xr:uid="{594B20F9-135B-45D4-9AD9-EE78DDC73CF9}"/>
    <cellStyle name="Comma 2 2 2 3 2" xfId="184" xr:uid="{3249BAAC-20A1-4708-A469-BD03FD32B49A}"/>
    <cellStyle name="Comma 2 2 2 3 2 2" xfId="393" xr:uid="{A7755C55-0381-44A3-A536-ECD0C3DA3BD2}"/>
    <cellStyle name="Comma 2 2 2 3 2 2 2" xfId="598" xr:uid="{8CC18E7F-1EFD-45C0-AA8D-6D11D054263E}"/>
    <cellStyle name="Comma 2 2 2 3 2 2 2 2" xfId="1005" xr:uid="{0FA73054-6770-4278-9863-D97462F866DC}"/>
    <cellStyle name="Comma 2 2 2 3 2 2 2 2 2" xfId="1966" xr:uid="{8AE35CEA-4936-4F4E-B2E1-A57B22DE62FA}"/>
    <cellStyle name="Comma 2 2 2 3 2 2 2 2 2 2" xfId="5640" xr:uid="{BC335482-9B23-4ED6-BC2B-B49A79E633CC}"/>
    <cellStyle name="Comma 2 2 2 3 2 2 2 2 3" xfId="4679" xr:uid="{EE774910-3CE0-4708-8B00-84E7E2361694}"/>
    <cellStyle name="Comma 2 2 2 3 2 2 2 3" xfId="1967" xr:uid="{F5A55133-7327-459D-9D21-831A6CA36A0E}"/>
    <cellStyle name="Comma 2 2 2 3 2 2 2 3 2" xfId="5641" xr:uid="{5C61F017-C5B9-430E-9050-4524E35D0AB2}"/>
    <cellStyle name="Comma 2 2 2 3 2 2 2 4" xfId="4284" xr:uid="{214E3749-1121-44DB-A652-00323FE9B6D2}"/>
    <cellStyle name="Comma 2 2 2 3 2 2 3" xfId="1006" xr:uid="{272415CE-2D83-4EF5-A5D9-C4BD3AD562E2}"/>
    <cellStyle name="Comma 2 2 2 3 2 2 3 2" xfId="1968" xr:uid="{65152FE4-48BC-450A-B84C-893CF57904F0}"/>
    <cellStyle name="Comma 2 2 2 3 2 2 3 2 2" xfId="5642" xr:uid="{8C1D5FA6-7E99-4A7A-A89B-38A41DB8B0D2}"/>
    <cellStyle name="Comma 2 2 2 3 2 2 3 3" xfId="4680" xr:uid="{EBA19848-AED0-4367-9B0B-268AD04CE073}"/>
    <cellStyle name="Comma 2 2 2 3 2 2 4" xfId="1969" xr:uid="{8A46018D-D7F2-4379-98FF-38EECE7BBA67}"/>
    <cellStyle name="Comma 2 2 2 3 2 2 4 2" xfId="5643" xr:uid="{B743D598-6673-460A-8E09-827E0F53C45E}"/>
    <cellStyle name="Comma 2 2 2 3 2 2 5" xfId="4081" xr:uid="{FBD5FEA8-6EB8-48B4-AF4F-CA8B096450C9}"/>
    <cellStyle name="Comma 2 2 2 3 2 3" xfId="599" xr:uid="{12E8333C-2C57-463A-A2DA-EF5AE3217AB6}"/>
    <cellStyle name="Comma 2 2 2 3 2 3 2" xfId="1007" xr:uid="{1295603C-90D6-4DD5-B200-E98BD7C3DAA6}"/>
    <cellStyle name="Comma 2 2 2 3 2 3 2 2" xfId="1970" xr:uid="{4C443C26-DE90-441D-9D76-A7101E2F242E}"/>
    <cellStyle name="Comma 2 2 2 3 2 3 2 2 2" xfId="5644" xr:uid="{620FA80C-498E-44C6-B16A-19EFE814CA63}"/>
    <cellStyle name="Comma 2 2 2 3 2 3 2 3" xfId="4681" xr:uid="{D3F49D2D-E6CD-4467-8127-A904CE95C57E}"/>
    <cellStyle name="Comma 2 2 2 3 2 3 3" xfId="1971" xr:uid="{754E6022-F2E1-42C4-9CEF-FD71B06EAE38}"/>
    <cellStyle name="Comma 2 2 2 3 2 3 3 2" xfId="5645" xr:uid="{E9EDE21A-3481-4184-A731-2B263E0F0880}"/>
    <cellStyle name="Comma 2 2 2 3 2 3 4" xfId="4285" xr:uid="{CDFD1C2A-A0AE-4D37-9908-7AC6F89A4F5F}"/>
    <cellStyle name="Comma 2 2 2 3 2 4" xfId="573" xr:uid="{8B3904B3-BE47-402A-99D7-AB5AEE241A21}"/>
    <cellStyle name="Comma 2 2 2 3 2 4 2" xfId="1008" xr:uid="{B1BD9D89-E0CB-48B2-8AA5-2A7E96AD678E}"/>
    <cellStyle name="Comma 2 2 2 3 2 4 2 2" xfId="1972" xr:uid="{50F898DA-5E68-470F-912C-1DCE4286DC18}"/>
    <cellStyle name="Comma 2 2 2 3 2 4 2 2 2" xfId="5646" xr:uid="{79E620C3-3006-4531-A599-304C60BF2110}"/>
    <cellStyle name="Comma 2 2 2 3 2 4 2 3" xfId="4682" xr:uid="{4CAD2E56-8E1D-43FE-8B28-F38E5333B7A8}"/>
    <cellStyle name="Comma 2 2 2 3 2 4 3" xfId="1973" xr:uid="{3BAFBF75-9797-46F0-92E1-41AF76C2A748}"/>
    <cellStyle name="Comma 2 2 2 3 2 4 3 2" xfId="5647" xr:uid="{CF61A03D-1DE4-4983-B3C1-664C7ECE1467}"/>
    <cellStyle name="Comma 2 2 2 3 2 4 4" xfId="4259" xr:uid="{6596E221-0E95-4A7E-B38E-353EF054B2A3}"/>
    <cellStyle name="Comma 2 2 2 3 2 5" xfId="1009" xr:uid="{A2DAF281-1DB8-4FE6-BA49-62467E1E78F8}"/>
    <cellStyle name="Comma 2 2 2 3 2 5 2" xfId="1974" xr:uid="{5B85A9D7-74A4-4B01-8A7E-A30B1AA41003}"/>
    <cellStyle name="Comma 2 2 2 3 2 5 2 2" xfId="5648" xr:uid="{FB1D80B9-8CB7-4C94-88E4-D9555D3DD537}"/>
    <cellStyle name="Comma 2 2 2 3 2 5 3" xfId="4683" xr:uid="{EFCD7E18-B77C-427C-B11C-D36E7FBD93BA}"/>
    <cellStyle name="Comma 2 2 2 3 2 6" xfId="1975" xr:uid="{04A86408-E87A-4ADA-A096-2D2BD5B211CE}"/>
    <cellStyle name="Comma 2 2 2 3 2 6 2" xfId="5649" xr:uid="{A754732B-F427-4C7A-AABB-5EACBAB79101}"/>
    <cellStyle name="Comma 2 2 2 3 2 7" xfId="3891" xr:uid="{A1F4B03E-3FE9-448A-94A2-809825C4335F}"/>
    <cellStyle name="Comma 2 2 2 3 3" xfId="224" xr:uid="{C169A034-E882-4B73-9283-07EBB276550F}"/>
    <cellStyle name="Comma 2 2 2 3 3 2" xfId="600" xr:uid="{87D849D1-AF79-4703-A028-114EDC35EA96}"/>
    <cellStyle name="Comma 2 2 2 3 3 2 2" xfId="1010" xr:uid="{409E5B61-5EC8-45ED-98EE-564403ED2A72}"/>
    <cellStyle name="Comma 2 2 2 3 3 2 2 2" xfId="1976" xr:uid="{C0661BB5-BF41-4CA2-9E9F-B5BBEE2FC814}"/>
    <cellStyle name="Comma 2 2 2 3 3 2 2 2 2" xfId="5650" xr:uid="{D1F7B8D4-311D-4E3B-BB36-49FDF0B12114}"/>
    <cellStyle name="Comma 2 2 2 3 3 2 2 3" xfId="4684" xr:uid="{5088ECA6-AD5B-4230-B0F7-DCB8480B35C1}"/>
    <cellStyle name="Comma 2 2 2 3 3 2 3" xfId="1977" xr:uid="{1AB054F9-F11D-4DE2-A216-361E84341F60}"/>
    <cellStyle name="Comma 2 2 2 3 3 2 3 2" xfId="5651" xr:uid="{00667425-2472-4BA2-85A0-F1EEA3DA8E88}"/>
    <cellStyle name="Comma 2 2 2 3 3 2 4" xfId="4286" xr:uid="{551EEF69-ED11-4347-97EC-7770FFB61E6B}"/>
    <cellStyle name="Comma 2 2 2 3 3 3" xfId="1011" xr:uid="{B253E635-8499-4003-8ABB-AF3BB1B7159E}"/>
    <cellStyle name="Comma 2 2 2 3 3 3 2" xfId="1978" xr:uid="{B153D95C-2064-4CFE-9ADA-ED78BE79DD76}"/>
    <cellStyle name="Comma 2 2 2 3 3 3 2 2" xfId="5652" xr:uid="{101297F1-689F-4162-A9A0-D346C1EAD3B1}"/>
    <cellStyle name="Comma 2 2 2 3 3 3 3" xfId="4685" xr:uid="{7EA8AF72-6EFD-437F-A77D-9DD739555665}"/>
    <cellStyle name="Comma 2 2 2 3 3 4" xfId="1979" xr:uid="{8D7BCE51-BC2B-4E2E-81C1-67FB24BE0207}"/>
    <cellStyle name="Comma 2 2 2 3 3 4 2" xfId="5653" xr:uid="{F6F70F46-469A-489A-9260-B1C236E9072C}"/>
    <cellStyle name="Comma 2 2 2 3 3 5" xfId="3915" xr:uid="{F4D1FDD8-C622-4E9A-B9EB-2A94C1F922D4}"/>
    <cellStyle name="Comma 2 2 2 3 4" xfId="601" xr:uid="{06329C9F-E84B-48A4-A8A3-BEF9F4854087}"/>
    <cellStyle name="Comma 2 2 2 3 4 2" xfId="1012" xr:uid="{92863395-A270-4260-BDF7-6F30D9C59494}"/>
    <cellStyle name="Comma 2 2 2 3 4 2 2" xfId="1980" xr:uid="{961F8727-DAB9-4538-B9F8-7A7DCCCDB66B}"/>
    <cellStyle name="Comma 2 2 2 3 4 2 2 2" xfId="5654" xr:uid="{CBB50CEA-F826-416F-A811-9502B4848092}"/>
    <cellStyle name="Comma 2 2 2 3 4 2 3" xfId="4686" xr:uid="{887D2B88-3CB6-4FC0-9D7F-995D26D3AC33}"/>
    <cellStyle name="Comma 2 2 2 3 4 3" xfId="1981" xr:uid="{950E285A-2397-4B55-8253-94D1880AD988}"/>
    <cellStyle name="Comma 2 2 2 3 4 3 2" xfId="5655" xr:uid="{D30B3645-0151-446E-8E27-BFBFBD53F29E}"/>
    <cellStyle name="Comma 2 2 2 3 4 4" xfId="4287" xr:uid="{C04AEFEC-347F-4B74-81BB-F39BC717CFCE}"/>
    <cellStyle name="Comma 2 2 2 3 5" xfId="407" xr:uid="{814D47EF-34FC-4202-A15C-B3768BF7D431}"/>
    <cellStyle name="Comma 2 2 2 3 5 2" xfId="1013" xr:uid="{ABCC1A34-4DED-425B-B808-A2CF756ACB98}"/>
    <cellStyle name="Comma 2 2 2 3 5 2 2" xfId="1982" xr:uid="{AD3E98C1-D228-4C8B-A4B9-BB1F9E3D238E}"/>
    <cellStyle name="Comma 2 2 2 3 5 2 2 2" xfId="5656" xr:uid="{B8CB41CF-BEBF-404A-A8A4-8B9BC8F7A509}"/>
    <cellStyle name="Comma 2 2 2 3 5 2 3" xfId="4687" xr:uid="{C27E604C-8EB2-4C77-9536-D847EE5BFBBF}"/>
    <cellStyle name="Comma 2 2 2 3 5 3" xfId="1983" xr:uid="{FB2A76AE-AAE5-4DBD-86AE-9E82E01733C2}"/>
    <cellStyle name="Comma 2 2 2 3 5 3 2" xfId="5657" xr:uid="{85B367D6-413D-4D77-A42D-4DC08AC785EF}"/>
    <cellStyle name="Comma 2 2 2 3 5 4" xfId="4093" xr:uid="{FDF909DE-B9B4-49F0-9834-89EAB15A87AC}"/>
    <cellStyle name="Comma 2 2 2 3 6" xfId="1014" xr:uid="{84E7B8C2-D509-4F88-8F6E-7B7CF6B5CA58}"/>
    <cellStyle name="Comma 2 2 2 3 6 2" xfId="1984" xr:uid="{1D90FB30-885D-4602-8BBA-E8C2D20DA216}"/>
    <cellStyle name="Comma 2 2 2 3 6 2 2" xfId="5658" xr:uid="{1AE2ECBD-7E02-46BB-B6FB-0EA474150A2B}"/>
    <cellStyle name="Comma 2 2 2 3 6 3" xfId="4688" xr:uid="{B6AD07FC-4F83-40BE-9982-94B5D4244B94}"/>
    <cellStyle name="Comma 2 2 2 3 7" xfId="1985" xr:uid="{1C76A533-6F04-47EC-B459-E3E99D78C100}"/>
    <cellStyle name="Comma 2 2 2 3 7 2" xfId="5659" xr:uid="{CF6945D0-62CC-428C-B31C-066BB771D026}"/>
    <cellStyle name="Comma 2 2 2 3 8" xfId="3725" xr:uid="{2887C189-BC40-4811-B66C-9F1A0002C632}"/>
    <cellStyle name="Comma 2 2 2 4" xfId="10" xr:uid="{64E90F10-7607-4FEB-BF82-9A9A8BAD375D}"/>
    <cellStyle name="Comma 2 2 2 4 2" xfId="134" xr:uid="{33E6AB0E-6BD4-489C-9611-376C6EAE09F8}"/>
    <cellStyle name="Comma 2 2 2 4 2 2" xfId="343" xr:uid="{8F7776AE-B327-4A1F-A01D-F2D7BF4DAE5E}"/>
    <cellStyle name="Comma 2 2 2 4 2 2 2" xfId="602" xr:uid="{7DBD905E-9665-41EB-ADA7-E330AC88C7E9}"/>
    <cellStyle name="Comma 2 2 2 4 2 2 2 2" xfId="1015" xr:uid="{AB8DC007-7519-444B-84EF-51FFA0721324}"/>
    <cellStyle name="Comma 2 2 2 4 2 2 2 2 2" xfId="1986" xr:uid="{82D0542B-82A4-4A9A-B5D9-828C156D9285}"/>
    <cellStyle name="Comma 2 2 2 4 2 2 2 2 2 2" xfId="5660" xr:uid="{1976281F-D3D4-4C61-ADD3-8B041AFAC52A}"/>
    <cellStyle name="Comma 2 2 2 4 2 2 2 2 3" xfId="4689" xr:uid="{062C3D4C-5524-4FFB-886C-6227D8602B80}"/>
    <cellStyle name="Comma 2 2 2 4 2 2 2 3" xfId="1987" xr:uid="{6543ED74-79BC-466D-812C-71E06D6FF173}"/>
    <cellStyle name="Comma 2 2 2 4 2 2 2 3 2" xfId="5661" xr:uid="{A8340F40-BB23-41DA-A2D3-F0F9412BBC21}"/>
    <cellStyle name="Comma 2 2 2 4 2 2 2 4" xfId="4288" xr:uid="{3C174202-CC03-41C3-9846-181806B29816}"/>
    <cellStyle name="Comma 2 2 2 4 2 2 3" xfId="1016" xr:uid="{365DAE3A-DD3F-48C3-A147-D5600C4684A8}"/>
    <cellStyle name="Comma 2 2 2 4 2 2 3 2" xfId="1988" xr:uid="{765FEAE3-2B79-426F-8C0E-5208C5A35DEA}"/>
    <cellStyle name="Comma 2 2 2 4 2 2 3 2 2" xfId="5662" xr:uid="{13A682E4-E1E0-40DD-8D56-2A73256FFA64}"/>
    <cellStyle name="Comma 2 2 2 4 2 2 3 3" xfId="4690" xr:uid="{6E0BB56C-0AF3-4F6F-8053-D0F93FA1FE35}"/>
    <cellStyle name="Comma 2 2 2 4 2 2 4" xfId="1989" xr:uid="{F86500B6-C9C1-49FD-9288-235C01234C86}"/>
    <cellStyle name="Comma 2 2 2 4 2 2 4 2" xfId="5663" xr:uid="{7FA8AFAF-7148-4467-97AA-948CB0707C22}"/>
    <cellStyle name="Comma 2 2 2 4 2 2 5" xfId="4031" xr:uid="{2EE9D6D0-997B-4D0D-8FEC-A2E012BAF6D1}"/>
    <cellStyle name="Comma 2 2 2 4 2 3" xfId="603" xr:uid="{DA164DC0-2848-4570-8B2A-254D123D1F64}"/>
    <cellStyle name="Comma 2 2 2 4 2 3 2" xfId="1017" xr:uid="{ED05EB75-C67C-455E-BDF6-AF2B5F8B4065}"/>
    <cellStyle name="Comma 2 2 2 4 2 3 2 2" xfId="1990" xr:uid="{D284A18A-9CD9-4815-B986-923805241649}"/>
    <cellStyle name="Comma 2 2 2 4 2 3 2 2 2" xfId="5664" xr:uid="{70CA3606-D1E3-43D1-92B6-1D5BC354AE5C}"/>
    <cellStyle name="Comma 2 2 2 4 2 3 2 3" xfId="4691" xr:uid="{55CE803E-EB26-42D3-8953-5549A46762E8}"/>
    <cellStyle name="Comma 2 2 2 4 2 3 3" xfId="1991" xr:uid="{080A5749-048F-4079-BBAA-772297D5A4FD}"/>
    <cellStyle name="Comma 2 2 2 4 2 3 3 2" xfId="5665" xr:uid="{218859CB-99F9-4586-9A76-7561872B0AEC}"/>
    <cellStyle name="Comma 2 2 2 4 2 3 4" xfId="4289" xr:uid="{C0F95E85-E886-46C5-B2DE-4D57803A3965}"/>
    <cellStyle name="Comma 2 2 2 4 2 4" xfId="523" xr:uid="{9640B971-E7D3-4C93-998B-779A054E9FD6}"/>
    <cellStyle name="Comma 2 2 2 4 2 4 2" xfId="1018" xr:uid="{40750251-F841-4FC0-B835-3688EAE5BD89}"/>
    <cellStyle name="Comma 2 2 2 4 2 4 2 2" xfId="1992" xr:uid="{EFF7466A-631B-4775-BE7F-FA5F2CEE4ECE}"/>
    <cellStyle name="Comma 2 2 2 4 2 4 2 2 2" xfId="5666" xr:uid="{F6980016-422D-49B0-9962-3FB944F6EA6D}"/>
    <cellStyle name="Comma 2 2 2 4 2 4 2 3" xfId="4692" xr:uid="{8998228C-008C-4905-A616-7CEAC62F77C1}"/>
    <cellStyle name="Comma 2 2 2 4 2 4 3" xfId="1993" xr:uid="{6359863F-597A-4610-8BE4-A348C98F62F5}"/>
    <cellStyle name="Comma 2 2 2 4 2 4 3 2" xfId="5667" xr:uid="{394B7861-31C3-4053-8B49-0F5B79351FCF}"/>
    <cellStyle name="Comma 2 2 2 4 2 4 4" xfId="4209" xr:uid="{AEC995B3-9691-490C-AF26-8CF8BC6E8F92}"/>
    <cellStyle name="Comma 2 2 2 4 2 5" xfId="1019" xr:uid="{63DFAD49-79B4-4422-9FEF-AAC8824DEFCB}"/>
    <cellStyle name="Comma 2 2 2 4 2 5 2" xfId="1994" xr:uid="{39491420-34EB-4ABD-B581-BD6B6C9B818A}"/>
    <cellStyle name="Comma 2 2 2 4 2 5 2 2" xfId="5668" xr:uid="{0E5EF12E-C3BB-4169-80DB-99A12A02BD87}"/>
    <cellStyle name="Comma 2 2 2 4 2 5 3" xfId="4693" xr:uid="{16BA3155-BDD7-485E-8C71-82360A5A929D}"/>
    <cellStyle name="Comma 2 2 2 4 2 6" xfId="1995" xr:uid="{EF57ADEF-F45D-4C4A-9710-6F2E298CE059}"/>
    <cellStyle name="Comma 2 2 2 4 2 6 2" xfId="5669" xr:uid="{F09DCAFB-534B-4350-A2D8-3EACB164F171}"/>
    <cellStyle name="Comma 2 2 2 4 2 7" xfId="3841" xr:uid="{8C2F9F1E-97B7-4F4C-B878-1EA6453C2881}"/>
    <cellStyle name="Comma 2 2 2 4 3" xfId="225" xr:uid="{BD31D43C-5325-4400-82E5-D103FD039B82}"/>
    <cellStyle name="Comma 2 2 2 4 3 2" xfId="604" xr:uid="{8506554F-6AD4-42BD-9E63-13D8DCD4A262}"/>
    <cellStyle name="Comma 2 2 2 4 3 2 2" xfId="1020" xr:uid="{6F5C0E2E-DDAD-4936-998A-B9431AFD8E72}"/>
    <cellStyle name="Comma 2 2 2 4 3 2 2 2" xfId="1996" xr:uid="{FC318BA7-E5AD-4D63-B1B5-5DD73DD32810}"/>
    <cellStyle name="Comma 2 2 2 4 3 2 2 2 2" xfId="5670" xr:uid="{05466C8B-DB8B-47AB-A314-722BADAA0736}"/>
    <cellStyle name="Comma 2 2 2 4 3 2 2 3" xfId="4694" xr:uid="{2C513328-1E36-45F6-A86F-080D495379AC}"/>
    <cellStyle name="Comma 2 2 2 4 3 2 3" xfId="1997" xr:uid="{183643D4-9A61-49A0-BA1F-F7A397B76B0E}"/>
    <cellStyle name="Comma 2 2 2 4 3 2 3 2" xfId="5671" xr:uid="{CE1B8B8C-BF57-4D78-B66E-73B1AD76C8A9}"/>
    <cellStyle name="Comma 2 2 2 4 3 2 4" xfId="4290" xr:uid="{DF98E95D-48D5-425B-8CB9-7936101E127E}"/>
    <cellStyle name="Comma 2 2 2 4 3 3" xfId="1021" xr:uid="{10824BD6-3855-41C7-A231-9F1A057F94AE}"/>
    <cellStyle name="Comma 2 2 2 4 3 3 2" xfId="1998" xr:uid="{764C77E2-5744-46A4-B654-08B9B89B416C}"/>
    <cellStyle name="Comma 2 2 2 4 3 3 2 2" xfId="5672" xr:uid="{DDE92455-570C-49E0-B68D-9A702B958AD7}"/>
    <cellStyle name="Comma 2 2 2 4 3 3 3" xfId="4695" xr:uid="{89FA4401-3803-4E05-A1E9-A6BD95163C88}"/>
    <cellStyle name="Comma 2 2 2 4 3 4" xfId="1999" xr:uid="{40C13B83-37A5-4E33-A528-6B8A45D8DFDA}"/>
    <cellStyle name="Comma 2 2 2 4 3 4 2" xfId="5673" xr:uid="{0674EDCF-C8BD-43E7-9092-6BA3CBC58556}"/>
    <cellStyle name="Comma 2 2 2 4 3 5" xfId="3916" xr:uid="{6338A9D1-74E0-4B95-BAB1-5ED8B588A539}"/>
    <cellStyle name="Comma 2 2 2 4 4" xfId="605" xr:uid="{F5A3585D-F9D2-481B-83CB-F721C331BBB2}"/>
    <cellStyle name="Comma 2 2 2 4 4 2" xfId="1022" xr:uid="{EA2ED67D-4223-429A-A51F-CB9BD867FE5A}"/>
    <cellStyle name="Comma 2 2 2 4 4 2 2" xfId="2000" xr:uid="{4EC6D063-AE3B-47E8-A031-31B7D8312088}"/>
    <cellStyle name="Comma 2 2 2 4 4 2 2 2" xfId="5674" xr:uid="{2AB407CB-7DE2-4817-9059-AD67D2DC7483}"/>
    <cellStyle name="Comma 2 2 2 4 4 2 3" xfId="4696" xr:uid="{45581814-2C9B-452A-AA34-81BC4643A043}"/>
    <cellStyle name="Comma 2 2 2 4 4 3" xfId="2001" xr:uid="{6CAFD859-C550-43B3-8528-B6D746C30EFB}"/>
    <cellStyle name="Comma 2 2 2 4 4 3 2" xfId="5675" xr:uid="{CEFBD5DB-000F-4B17-AD8E-654EC2023E1D}"/>
    <cellStyle name="Comma 2 2 2 4 4 4" xfId="4291" xr:uid="{0C07CFE1-AA2F-464E-B8D6-3A4CA52E687F}"/>
    <cellStyle name="Comma 2 2 2 4 5" xfId="408" xr:uid="{B61D4099-0DAF-4911-91BE-ECDA3FBDEEF1}"/>
    <cellStyle name="Comma 2 2 2 4 5 2" xfId="1023" xr:uid="{027A7226-E9DC-45FE-B707-B009D18EC454}"/>
    <cellStyle name="Comma 2 2 2 4 5 2 2" xfId="2002" xr:uid="{3AE7D99F-563B-4CDE-86A3-050448676A25}"/>
    <cellStyle name="Comma 2 2 2 4 5 2 2 2" xfId="5676" xr:uid="{6FB5D6A0-ADBF-49AA-885D-DF9F7695623D}"/>
    <cellStyle name="Comma 2 2 2 4 5 2 3" xfId="4697" xr:uid="{CE83B7B9-E36C-4290-9163-29ED9F8CB436}"/>
    <cellStyle name="Comma 2 2 2 4 5 3" xfId="2003" xr:uid="{2A33D812-F8F9-4CFF-9AC1-63986C5C6146}"/>
    <cellStyle name="Comma 2 2 2 4 5 3 2" xfId="5677" xr:uid="{EEA4F65F-90FC-4D33-83F3-89EAE9AE669B}"/>
    <cellStyle name="Comma 2 2 2 4 5 4" xfId="4094" xr:uid="{7EB164D3-9552-4AFE-9199-97C4E58EF58D}"/>
    <cellStyle name="Comma 2 2 2 4 6" xfId="1024" xr:uid="{86B2446E-46F4-431E-BFF2-B060B2AFBE69}"/>
    <cellStyle name="Comma 2 2 2 4 6 2" xfId="2004" xr:uid="{8578463E-DD61-46C1-BBA8-09A5E3B27EDC}"/>
    <cellStyle name="Comma 2 2 2 4 6 2 2" xfId="5678" xr:uid="{F1E861C4-4261-40ED-AF06-9B3D0F5902C3}"/>
    <cellStyle name="Comma 2 2 2 4 6 3" xfId="4698" xr:uid="{208D104C-9970-4CA4-93C7-D7D3021DF19D}"/>
    <cellStyle name="Comma 2 2 2 4 7" xfId="2005" xr:uid="{820C6F4D-3753-4F78-97BC-74A9BEEB8A23}"/>
    <cellStyle name="Comma 2 2 2 4 7 2" xfId="5679" xr:uid="{A1258DDE-2932-4A73-BBA3-D1D3910C724E}"/>
    <cellStyle name="Comma 2 2 2 4 8" xfId="3726" xr:uid="{5DB164D9-CCA0-417E-A4E3-AD896320BB09}"/>
    <cellStyle name="Comma 2 2 2 5" xfId="119" xr:uid="{BC01955F-46D9-4B19-878B-D9328B6C37D4}"/>
    <cellStyle name="Comma 2 2 2 5 2" xfId="328" xr:uid="{F035EE7C-5EF0-404A-A8DD-8AA39148E2B5}"/>
    <cellStyle name="Comma 2 2 2 5 2 2" xfId="606" xr:uid="{42C1239C-FDB8-433D-8ED1-D5BED7C3A28F}"/>
    <cellStyle name="Comma 2 2 2 5 2 2 2" xfId="1025" xr:uid="{9B59DE7B-1AB3-4F0A-BD47-1C25D826AA16}"/>
    <cellStyle name="Comma 2 2 2 5 2 2 2 2" xfId="2006" xr:uid="{137F3610-076F-4EC0-A3A9-BFCF095F6EC4}"/>
    <cellStyle name="Comma 2 2 2 5 2 2 2 2 2" xfId="5680" xr:uid="{9103B754-99BB-44D4-86E6-15B07BB1CF0B}"/>
    <cellStyle name="Comma 2 2 2 5 2 2 2 3" xfId="4699" xr:uid="{FE24E114-3020-47C6-8CBB-B7C29857DDD3}"/>
    <cellStyle name="Comma 2 2 2 5 2 2 3" xfId="2007" xr:uid="{FB45CE7D-2CF6-49E2-9036-046649EFC1B9}"/>
    <cellStyle name="Comma 2 2 2 5 2 2 3 2" xfId="5681" xr:uid="{CEC0C8AB-0B23-49DA-B229-1E7CFFEC5A33}"/>
    <cellStyle name="Comma 2 2 2 5 2 2 4" xfId="4292" xr:uid="{5A9D50AB-E4D1-4D3B-934E-C87B6671727B}"/>
    <cellStyle name="Comma 2 2 2 5 2 3" xfId="1026" xr:uid="{BE68618C-5F2B-495E-9920-84F5277B5E7C}"/>
    <cellStyle name="Comma 2 2 2 5 2 3 2" xfId="2008" xr:uid="{9C734F1F-F294-4B45-BB29-25A468599030}"/>
    <cellStyle name="Comma 2 2 2 5 2 3 2 2" xfId="5682" xr:uid="{04FB53C5-E92B-43BC-AB2E-45CD95199A3A}"/>
    <cellStyle name="Comma 2 2 2 5 2 3 3" xfId="4700" xr:uid="{2C272859-E411-4C6E-9478-AAE9949626D8}"/>
    <cellStyle name="Comma 2 2 2 5 2 4" xfId="2009" xr:uid="{B9BEA6E3-1962-48F7-AC4B-5486BBCDCDBA}"/>
    <cellStyle name="Comma 2 2 2 5 2 4 2" xfId="5683" xr:uid="{0E71359F-F31E-4AA8-9ED1-80F257D6DEBE}"/>
    <cellStyle name="Comma 2 2 2 5 2 5" xfId="4016" xr:uid="{D88FB929-F72D-4FE1-B12E-6C36AFFBB83F}"/>
    <cellStyle name="Comma 2 2 2 5 3" xfId="607" xr:uid="{E7BBEE20-914B-4579-B675-3DB821F54CBA}"/>
    <cellStyle name="Comma 2 2 2 5 3 2" xfId="1027" xr:uid="{5FA71644-7156-40DA-A7E8-D5291E8897CA}"/>
    <cellStyle name="Comma 2 2 2 5 3 2 2" xfId="2010" xr:uid="{5B33DA35-C218-43A8-9828-7867CC67C80E}"/>
    <cellStyle name="Comma 2 2 2 5 3 2 2 2" xfId="5684" xr:uid="{45A64393-3E02-4A3A-BA95-A9BEB3AB7C4B}"/>
    <cellStyle name="Comma 2 2 2 5 3 2 3" xfId="4701" xr:uid="{07FFDBE2-09EC-4557-9046-C60C2306D1D4}"/>
    <cellStyle name="Comma 2 2 2 5 3 3" xfId="2011" xr:uid="{824E59F9-8611-4F94-8379-D40EE75F43F4}"/>
    <cellStyle name="Comma 2 2 2 5 3 3 2" xfId="5685" xr:uid="{DE463BD4-A581-448F-AAF4-B4B6E967EE17}"/>
    <cellStyle name="Comma 2 2 2 5 3 4" xfId="4293" xr:uid="{52C07E0D-EBD8-4E19-A38F-73A6048D44D2}"/>
    <cellStyle name="Comma 2 2 2 5 4" xfId="508" xr:uid="{1CA46364-0D73-47C0-B28F-50AA86A28F20}"/>
    <cellStyle name="Comma 2 2 2 5 4 2" xfId="1028" xr:uid="{EE8C9E9A-52C8-4F1A-AFEB-AB596294DEA4}"/>
    <cellStyle name="Comma 2 2 2 5 4 2 2" xfId="2012" xr:uid="{1008E368-8809-46CF-B5BB-BF925852E86B}"/>
    <cellStyle name="Comma 2 2 2 5 4 2 2 2" xfId="5686" xr:uid="{AAA34E8F-F968-449F-B4D3-3651EE946B72}"/>
    <cellStyle name="Comma 2 2 2 5 4 2 3" xfId="4702" xr:uid="{F9FB203C-FC36-461B-B94E-C76A7B75997E}"/>
    <cellStyle name="Comma 2 2 2 5 4 3" xfId="2013" xr:uid="{1AA97E73-324A-4ED8-99EA-0CE32700B60B}"/>
    <cellStyle name="Comma 2 2 2 5 4 3 2" xfId="5687" xr:uid="{3CF314CB-2445-43C9-891C-1BEC316C953B}"/>
    <cellStyle name="Comma 2 2 2 5 4 4" xfId="4194" xr:uid="{824E2FE8-6B7F-4ECE-98D9-25F03441C472}"/>
    <cellStyle name="Comma 2 2 2 5 5" xfId="1029" xr:uid="{0EF45279-0024-46F5-B8CC-A7615E3797A5}"/>
    <cellStyle name="Comma 2 2 2 5 5 2" xfId="2014" xr:uid="{23F2CF32-4E39-4126-B1A6-0DB89FEC5F24}"/>
    <cellStyle name="Comma 2 2 2 5 5 2 2" xfId="5688" xr:uid="{9AD373DF-D5C4-49E5-B5AF-B65B06D42369}"/>
    <cellStyle name="Comma 2 2 2 5 5 3" xfId="4703" xr:uid="{5788EF2D-B8CE-4440-874B-BA40D369C6D0}"/>
    <cellStyle name="Comma 2 2 2 5 6" xfId="2015" xr:uid="{FC7588B1-A1D9-4074-B167-586C7EC0BFE5}"/>
    <cellStyle name="Comma 2 2 2 5 6 2" xfId="5689" xr:uid="{F3C79980-FED1-4409-88F9-0E4AFAD46011}"/>
    <cellStyle name="Comma 2 2 2 5 7" xfId="3826" xr:uid="{4DB9D62B-9D78-44CE-B33D-9D09A5CED3E9}"/>
    <cellStyle name="Comma 2 2 2 6" xfId="222" xr:uid="{EC5125F1-2C5A-4E90-BE63-CC062A79D2D7}"/>
    <cellStyle name="Comma 2 2 2 6 2" xfId="608" xr:uid="{A67DBF99-7E7C-4A08-8A98-B6E0091B5CB7}"/>
    <cellStyle name="Comma 2 2 2 6 2 2" xfId="1030" xr:uid="{A7AB059C-81B7-4C6C-835F-1814DABF2534}"/>
    <cellStyle name="Comma 2 2 2 6 2 2 2" xfId="2016" xr:uid="{5713C84C-4606-4892-A32E-FDD8B21F246D}"/>
    <cellStyle name="Comma 2 2 2 6 2 2 2 2" xfId="5690" xr:uid="{5C804CF1-A0A9-4ABF-AB51-6D8459A3060A}"/>
    <cellStyle name="Comma 2 2 2 6 2 2 3" xfId="4704" xr:uid="{2BC38DE0-C89B-4AB9-856F-8A4C085A194C}"/>
    <cellStyle name="Comma 2 2 2 6 2 3" xfId="2017" xr:uid="{0876253B-B74D-4D18-9092-8474B544A6AB}"/>
    <cellStyle name="Comma 2 2 2 6 2 3 2" xfId="5691" xr:uid="{0D2E7F9B-847B-428E-9B80-6D775F23924E}"/>
    <cellStyle name="Comma 2 2 2 6 2 4" xfId="4294" xr:uid="{A3FE4A48-738D-481D-ABEA-4024F1CC62E6}"/>
    <cellStyle name="Comma 2 2 2 6 3" xfId="1031" xr:uid="{4E40FC35-701D-4EEE-881E-1E738932B1FF}"/>
    <cellStyle name="Comma 2 2 2 6 3 2" xfId="2018" xr:uid="{8F19CB0D-4795-4BB1-8246-A66D4A171965}"/>
    <cellStyle name="Comma 2 2 2 6 3 2 2" xfId="5692" xr:uid="{6A663837-188B-41E2-83E3-85D6D2B2901A}"/>
    <cellStyle name="Comma 2 2 2 6 3 3" xfId="4705" xr:uid="{371DF08F-BADE-4E1F-8211-2E90A5F56B78}"/>
    <cellStyle name="Comma 2 2 2 6 4" xfId="2019" xr:uid="{8A92942B-D75D-455D-9D7D-DD20FD16CAD3}"/>
    <cellStyle name="Comma 2 2 2 6 4 2" xfId="5693" xr:uid="{A5032176-FAE0-4922-9553-886AE3E94D41}"/>
    <cellStyle name="Comma 2 2 2 6 5" xfId="3913" xr:uid="{7945E4BF-5C31-4091-B087-25DCAF75A8F7}"/>
    <cellStyle name="Comma 2 2 2 7" xfId="609" xr:uid="{6074C27D-5D26-4178-A8AC-28E89DC20EC6}"/>
    <cellStyle name="Comma 2 2 2 7 2" xfId="1032" xr:uid="{EA07531D-7174-4E3F-ADF9-1270A9083013}"/>
    <cellStyle name="Comma 2 2 2 7 2 2" xfId="2020" xr:uid="{03C0AE54-E4B4-4B41-8223-00C13B8132DB}"/>
    <cellStyle name="Comma 2 2 2 7 2 2 2" xfId="5694" xr:uid="{0E6E1669-8494-462A-9A8F-82B276540E88}"/>
    <cellStyle name="Comma 2 2 2 7 2 3" xfId="4706" xr:uid="{2B2008CC-6A80-482B-A64E-A772F5597B0A}"/>
    <cellStyle name="Comma 2 2 2 7 3" xfId="2021" xr:uid="{D01E7A9C-B6CD-4C93-8CF7-CF984EC2A607}"/>
    <cellStyle name="Comma 2 2 2 7 3 2" xfId="5695" xr:uid="{CE96D685-6697-4AFE-8E0D-728A87E2240D}"/>
    <cellStyle name="Comma 2 2 2 7 4" xfId="4295" xr:uid="{762F2B61-940F-457D-B69C-9A4F30C59489}"/>
    <cellStyle name="Comma 2 2 2 8" xfId="405" xr:uid="{DFE5FD98-25A3-486F-8B25-41B11360AED6}"/>
    <cellStyle name="Comma 2 2 2 8 2" xfId="1033" xr:uid="{327D93D9-8B92-4379-B557-51C648482031}"/>
    <cellStyle name="Comma 2 2 2 8 2 2" xfId="2022" xr:uid="{03F57819-4B05-471C-B506-D7635A5E74A4}"/>
    <cellStyle name="Comma 2 2 2 8 2 2 2" xfId="5696" xr:uid="{FDCB510E-DFD7-4225-99F8-1DBC3342CF1A}"/>
    <cellStyle name="Comma 2 2 2 8 2 3" xfId="4707" xr:uid="{FC980E64-ECEA-4156-B231-2941523AD769}"/>
    <cellStyle name="Comma 2 2 2 8 3" xfId="2023" xr:uid="{08E9981F-8EDD-4923-B2A9-B9F84F6C8DCB}"/>
    <cellStyle name="Comma 2 2 2 8 3 2" xfId="5697" xr:uid="{0FDBC87A-39AA-4350-B597-D4D5E83C946D}"/>
    <cellStyle name="Comma 2 2 2 8 4" xfId="4091" xr:uid="{BF59673F-1C14-49AB-ABA7-8F73D91468AF}"/>
    <cellStyle name="Comma 2 2 2 9" xfId="1034" xr:uid="{C0CCBE8B-AA0B-4388-B15F-0D5C656F5133}"/>
    <cellStyle name="Comma 2 2 2 9 2" xfId="2024" xr:uid="{276AE049-E966-43A0-82EE-667F2E59ABDF}"/>
    <cellStyle name="Comma 2 2 2 9 2 2" xfId="5698" xr:uid="{2D87C3D8-00B1-46A2-9035-EFBEEA6ADA91}"/>
    <cellStyle name="Comma 2 2 2 9 3" xfId="4708" xr:uid="{0E796F30-2AE8-4770-B845-0AE10810E5D2}"/>
    <cellStyle name="Comma 2 2 3" xfId="11" xr:uid="{344292DB-3130-44D4-BEC5-332933702ACB}"/>
    <cellStyle name="Comma 2 2 3 10" xfId="2025" xr:uid="{3967A6B4-96B5-4C1E-81D3-D3837F81C246}"/>
    <cellStyle name="Comma 2 2 3 10 2" xfId="5699" xr:uid="{849C0158-61AE-43C8-834C-CB0F245D8528}"/>
    <cellStyle name="Comma 2 2 3 11" xfId="3727" xr:uid="{8955817C-949D-4578-B8C3-8B09FD2FC3B1}"/>
    <cellStyle name="Comma 2 2 3 2" xfId="12" xr:uid="{353850A8-8B6A-485A-AD07-AA7EAB9C7E5C}"/>
    <cellStyle name="Comma 2 2 3 2 2" xfId="156" xr:uid="{B865ED9F-43D4-444D-9F2D-12586D966274}"/>
    <cellStyle name="Comma 2 2 3 2 2 2" xfId="365" xr:uid="{281FAFBB-3EB1-43FB-B7B9-4DE5D1C8673C}"/>
    <cellStyle name="Comma 2 2 3 2 2 2 2" xfId="610" xr:uid="{14B39B21-D88F-43BC-97C1-EA9D981A1FFB}"/>
    <cellStyle name="Comma 2 2 3 2 2 2 2 2" xfId="1035" xr:uid="{5465066B-DF6B-4F9F-B012-F846A0563FAD}"/>
    <cellStyle name="Comma 2 2 3 2 2 2 2 2 2" xfId="2026" xr:uid="{E02FEB23-74BB-4EF0-9C63-B4065434BD25}"/>
    <cellStyle name="Comma 2 2 3 2 2 2 2 2 2 2" xfId="5700" xr:uid="{31324FD8-588C-4387-B6AB-5E8B06B3E958}"/>
    <cellStyle name="Comma 2 2 3 2 2 2 2 2 3" xfId="4709" xr:uid="{63EC11A0-CB01-4BBE-8D03-3FCE7B0032BA}"/>
    <cellStyle name="Comma 2 2 3 2 2 2 2 3" xfId="2027" xr:uid="{75AD827F-C396-43AF-BC98-B58DA4409BAC}"/>
    <cellStyle name="Comma 2 2 3 2 2 2 2 3 2" xfId="5701" xr:uid="{03DCF08A-94E2-4653-B058-3DE672CD8FD4}"/>
    <cellStyle name="Comma 2 2 3 2 2 2 2 4" xfId="4296" xr:uid="{9DC64183-0E2F-4C95-9B52-60455C2D38B4}"/>
    <cellStyle name="Comma 2 2 3 2 2 2 3" xfId="1036" xr:uid="{7627843C-8224-4832-BDC3-04FD16FB2D8F}"/>
    <cellStyle name="Comma 2 2 3 2 2 2 3 2" xfId="2028" xr:uid="{5B92E696-9584-4423-A097-35F866CD39D0}"/>
    <cellStyle name="Comma 2 2 3 2 2 2 3 2 2" xfId="5702" xr:uid="{002B2CC3-D459-4532-8E76-7C91170C8927}"/>
    <cellStyle name="Comma 2 2 3 2 2 2 3 3" xfId="4710" xr:uid="{C0F7B8CB-9EDC-437C-9B83-922D8855B88F}"/>
    <cellStyle name="Comma 2 2 3 2 2 2 4" xfId="2029" xr:uid="{099BFD53-F6EA-45D2-9536-9A07FDA2AC95}"/>
    <cellStyle name="Comma 2 2 3 2 2 2 4 2" xfId="5703" xr:uid="{7639B2EC-910E-4D04-8855-2F3D0672A727}"/>
    <cellStyle name="Comma 2 2 3 2 2 2 5" xfId="4053" xr:uid="{91D4A3A7-F03C-4F36-8200-FA2B928D93C0}"/>
    <cellStyle name="Comma 2 2 3 2 2 3" xfId="611" xr:uid="{40085FA1-AFFB-4AB7-906F-1FA7F8C69D08}"/>
    <cellStyle name="Comma 2 2 3 2 2 3 2" xfId="1037" xr:uid="{5BD79814-9B50-43EE-9133-898C21DC4D4E}"/>
    <cellStyle name="Comma 2 2 3 2 2 3 2 2" xfId="2030" xr:uid="{02A1104E-8985-4BF5-8902-D60E10A287EA}"/>
    <cellStyle name="Comma 2 2 3 2 2 3 2 2 2" xfId="5704" xr:uid="{A4A07E94-E085-4738-9DAE-36A66F37D295}"/>
    <cellStyle name="Comma 2 2 3 2 2 3 2 3" xfId="4711" xr:uid="{6DB2130E-382A-4522-8150-3E8D25ECE5DF}"/>
    <cellStyle name="Comma 2 2 3 2 2 3 3" xfId="2031" xr:uid="{C54F5737-11AA-4464-84B4-69B1C3E1A95E}"/>
    <cellStyle name="Comma 2 2 3 2 2 3 3 2" xfId="5705" xr:uid="{0C33E29F-7D62-4F4D-AE1E-B459D5D0E751}"/>
    <cellStyle name="Comma 2 2 3 2 2 3 4" xfId="4297" xr:uid="{1F9ADA74-F677-4B7A-9BBD-4779278522F9}"/>
    <cellStyle name="Comma 2 2 3 2 2 4" xfId="545" xr:uid="{FFCA620D-DDA3-428A-A222-F5EE41D81905}"/>
    <cellStyle name="Comma 2 2 3 2 2 4 2" xfId="1038" xr:uid="{B7A9E29B-C7BF-4AE8-8BDA-C689F5274BAD}"/>
    <cellStyle name="Comma 2 2 3 2 2 4 2 2" xfId="2032" xr:uid="{D448457C-5BF6-44C3-990F-9CF8DCA936E1}"/>
    <cellStyle name="Comma 2 2 3 2 2 4 2 2 2" xfId="5706" xr:uid="{FE706346-FDEA-4D6E-B5B2-71F297A48EB7}"/>
    <cellStyle name="Comma 2 2 3 2 2 4 2 3" xfId="4712" xr:uid="{B7B5A46C-5794-4F72-8DB3-7FBAB092B656}"/>
    <cellStyle name="Comma 2 2 3 2 2 4 3" xfId="2033" xr:uid="{912BCB1B-7DCF-4A5B-AAC0-1B8A1D3454EC}"/>
    <cellStyle name="Comma 2 2 3 2 2 4 3 2" xfId="5707" xr:uid="{EC5C3B9E-D702-4F42-BE44-D40B16E6C7A1}"/>
    <cellStyle name="Comma 2 2 3 2 2 4 4" xfId="4231" xr:uid="{5AD0B15D-ADC8-4343-B73A-89627D5662B1}"/>
    <cellStyle name="Comma 2 2 3 2 2 5" xfId="1039" xr:uid="{234F837D-620C-4638-929E-8A3CB587F8F7}"/>
    <cellStyle name="Comma 2 2 3 2 2 5 2" xfId="2034" xr:uid="{DE9FCD9F-3527-42D7-B0CD-B00EBF99A2B2}"/>
    <cellStyle name="Comma 2 2 3 2 2 5 2 2" xfId="5708" xr:uid="{04A13425-26D4-4FA3-8F56-005269E4C1C8}"/>
    <cellStyle name="Comma 2 2 3 2 2 5 3" xfId="4713" xr:uid="{F35BE42C-53BC-4FE4-A931-929678111229}"/>
    <cellStyle name="Comma 2 2 3 2 2 6" xfId="2035" xr:uid="{661DC727-0F18-4CDD-89DB-83D6DF40C24F}"/>
    <cellStyle name="Comma 2 2 3 2 2 6 2" xfId="5709" xr:uid="{1914E2A2-98A8-4160-812D-BE0315830858}"/>
    <cellStyle name="Comma 2 2 3 2 2 7" xfId="3863" xr:uid="{DFF2E2FE-D939-4CBF-9A74-BD6138853353}"/>
    <cellStyle name="Comma 2 2 3 2 3" xfId="227" xr:uid="{8F099712-D786-44B5-910D-F11857CB6FD8}"/>
    <cellStyle name="Comma 2 2 3 2 3 2" xfId="612" xr:uid="{5E2C12D2-1E67-403C-AA3A-A53692546F90}"/>
    <cellStyle name="Comma 2 2 3 2 3 2 2" xfId="1040" xr:uid="{4174EA99-F8E4-4B52-B876-939A8F9621C8}"/>
    <cellStyle name="Comma 2 2 3 2 3 2 2 2" xfId="2036" xr:uid="{04920FF6-63A0-4D5F-8E01-176703F990B7}"/>
    <cellStyle name="Comma 2 2 3 2 3 2 2 2 2" xfId="5710" xr:uid="{6B47A9B2-AC00-4071-B385-CFB49E2EC04D}"/>
    <cellStyle name="Comma 2 2 3 2 3 2 2 3" xfId="4714" xr:uid="{F64E2787-33D8-4A6D-BBCC-20B98F50B911}"/>
    <cellStyle name="Comma 2 2 3 2 3 2 3" xfId="2037" xr:uid="{BB916174-2CE9-4A6B-89FE-5311F4DE7294}"/>
    <cellStyle name="Comma 2 2 3 2 3 2 3 2" xfId="5711" xr:uid="{F8696177-DF94-44B1-9BF0-AD7D2015E1B9}"/>
    <cellStyle name="Comma 2 2 3 2 3 2 4" xfId="4298" xr:uid="{BB54EF27-C552-414B-B1DE-2B18BC41EA14}"/>
    <cellStyle name="Comma 2 2 3 2 3 3" xfId="1041" xr:uid="{25006752-E418-4358-9E47-1F2D8DB9CAD1}"/>
    <cellStyle name="Comma 2 2 3 2 3 3 2" xfId="2038" xr:uid="{D79F7B08-AD6E-4428-95B5-2F92F28C0125}"/>
    <cellStyle name="Comma 2 2 3 2 3 3 2 2" xfId="5712" xr:uid="{CE9EEF38-86B1-4F88-83A6-38988CABC2E4}"/>
    <cellStyle name="Comma 2 2 3 2 3 3 3" xfId="4715" xr:uid="{B2371771-D46F-4738-A063-9E529DE9C96D}"/>
    <cellStyle name="Comma 2 2 3 2 3 4" xfId="2039" xr:uid="{DAA15277-22C3-49C2-A280-F3A3A51D79AD}"/>
    <cellStyle name="Comma 2 2 3 2 3 4 2" xfId="5713" xr:uid="{9B7AE6F5-00E8-4ABD-A70A-E568C62456CD}"/>
    <cellStyle name="Comma 2 2 3 2 3 5" xfId="3918" xr:uid="{E1EA1999-35FE-435B-A888-7C911B3A044C}"/>
    <cellStyle name="Comma 2 2 3 2 4" xfId="613" xr:uid="{4EDDC788-56EB-4696-9F67-D78EF9962902}"/>
    <cellStyle name="Comma 2 2 3 2 4 2" xfId="1042" xr:uid="{1AD64170-902C-4D0C-81C7-770D8EE0E5E6}"/>
    <cellStyle name="Comma 2 2 3 2 4 2 2" xfId="2040" xr:uid="{773162F6-A51F-4F1E-B6CA-71B256953718}"/>
    <cellStyle name="Comma 2 2 3 2 4 2 2 2" xfId="5714" xr:uid="{9C4C6129-2C03-4FD3-9AF2-43F0F2582416}"/>
    <cellStyle name="Comma 2 2 3 2 4 2 3" xfId="4716" xr:uid="{67FF6592-77FE-4AD0-B461-486C0B1A7299}"/>
    <cellStyle name="Comma 2 2 3 2 4 3" xfId="2041" xr:uid="{2F945A3E-B028-4F1E-B4D9-746BDE1F25BB}"/>
    <cellStyle name="Comma 2 2 3 2 4 3 2" xfId="5715" xr:uid="{B4FAABC8-77CB-43CB-BC45-615C49286A2B}"/>
    <cellStyle name="Comma 2 2 3 2 4 4" xfId="4299" xr:uid="{AAA65F0E-5E82-4B7D-99D5-449D899A2772}"/>
    <cellStyle name="Comma 2 2 3 2 5" xfId="410" xr:uid="{96210E63-0D9E-4EE6-BF9F-2C81A3ED9660}"/>
    <cellStyle name="Comma 2 2 3 2 5 2" xfId="1043" xr:uid="{9E4BE0BE-586F-4CC7-AF49-4652EDC5F468}"/>
    <cellStyle name="Comma 2 2 3 2 5 2 2" xfId="2042" xr:uid="{0122E555-0E88-429D-8D2F-5E88116A8014}"/>
    <cellStyle name="Comma 2 2 3 2 5 2 2 2" xfId="5716" xr:uid="{5B755208-26F6-400F-BCCA-C7236B392C0D}"/>
    <cellStyle name="Comma 2 2 3 2 5 2 3" xfId="4717" xr:uid="{8D80C026-8C3F-49F6-862E-CC6E055C6348}"/>
    <cellStyle name="Comma 2 2 3 2 5 3" xfId="2043" xr:uid="{E529D83A-AC88-4574-B018-A060BC89AFFE}"/>
    <cellStyle name="Comma 2 2 3 2 5 3 2" xfId="5717" xr:uid="{CA6C3DFB-2279-46B0-9F7A-13A236AEEEC3}"/>
    <cellStyle name="Comma 2 2 3 2 5 4" xfId="4096" xr:uid="{9E33C384-9D29-4A0E-8C2F-035C7B84485B}"/>
    <cellStyle name="Comma 2 2 3 2 6" xfId="1044" xr:uid="{06E71B71-726F-4238-BA6F-FECE3AEB0C2B}"/>
    <cellStyle name="Comma 2 2 3 2 6 2" xfId="2044" xr:uid="{D8DFA013-13F1-4639-82B7-932E18286CD6}"/>
    <cellStyle name="Comma 2 2 3 2 6 2 2" xfId="5718" xr:uid="{B6308ACB-709B-42D9-A005-BC5B94D1966B}"/>
    <cellStyle name="Comma 2 2 3 2 6 3" xfId="4718" xr:uid="{87207A16-1A6B-47C2-AB54-CBA7A5E2CCCD}"/>
    <cellStyle name="Comma 2 2 3 2 7" xfId="2045" xr:uid="{1B4E6B5D-2A19-41FD-A8AC-BE3B756EED01}"/>
    <cellStyle name="Comma 2 2 3 2 7 2" xfId="5719" xr:uid="{987ADE23-B17F-4EC7-8CB8-8D20D737E49F}"/>
    <cellStyle name="Comma 2 2 3 2 8" xfId="3728" xr:uid="{3522193D-662F-4E46-92D9-26FB51EA913B}"/>
    <cellStyle name="Comma 2 2 3 3" xfId="13" xr:uid="{B4F6C41F-8DAD-4658-AD47-163C6292B523}"/>
    <cellStyle name="Comma 2 2 3 3 2" xfId="176" xr:uid="{AB635252-DE49-4E66-89A8-0657F267A7B1}"/>
    <cellStyle name="Comma 2 2 3 3 2 2" xfId="385" xr:uid="{3FE423A0-8291-46A3-A675-83B87C8DFF51}"/>
    <cellStyle name="Comma 2 2 3 3 2 2 2" xfId="614" xr:uid="{D4862368-F373-4FA8-BDF8-D23EC35CB0A7}"/>
    <cellStyle name="Comma 2 2 3 3 2 2 2 2" xfId="1045" xr:uid="{B51EAD52-1F90-4B41-9029-A0118057333F}"/>
    <cellStyle name="Comma 2 2 3 3 2 2 2 2 2" xfId="2046" xr:uid="{228731FF-8D18-424B-AF2A-BC7907481F3E}"/>
    <cellStyle name="Comma 2 2 3 3 2 2 2 2 2 2" xfId="5720" xr:uid="{56A67748-66D4-4A93-8B4C-D72DD6B896FD}"/>
    <cellStyle name="Comma 2 2 3 3 2 2 2 2 3" xfId="4719" xr:uid="{59EA99E6-B6BC-4A1B-B92C-D5DBE514C430}"/>
    <cellStyle name="Comma 2 2 3 3 2 2 2 3" xfId="2047" xr:uid="{2068CF93-BDE2-4246-9E62-DB8E4BF1F51E}"/>
    <cellStyle name="Comma 2 2 3 3 2 2 2 3 2" xfId="5721" xr:uid="{884892EC-A600-4D9F-9804-211AFF030EFF}"/>
    <cellStyle name="Comma 2 2 3 3 2 2 2 4" xfId="4300" xr:uid="{9DA9A95F-4E77-424C-80AB-966091D57C33}"/>
    <cellStyle name="Comma 2 2 3 3 2 2 3" xfId="1046" xr:uid="{16971F09-F42C-4076-A89E-DCEEDFE701F1}"/>
    <cellStyle name="Comma 2 2 3 3 2 2 3 2" xfId="2048" xr:uid="{EA2132CF-BF07-4286-836D-E5E29FA0BBF9}"/>
    <cellStyle name="Comma 2 2 3 3 2 2 3 2 2" xfId="5722" xr:uid="{9D4F55C3-9348-4EF3-A971-3B9465BD2689}"/>
    <cellStyle name="Comma 2 2 3 3 2 2 3 3" xfId="4720" xr:uid="{61540695-3682-49AA-AB9F-0576A31BA8FC}"/>
    <cellStyle name="Comma 2 2 3 3 2 2 4" xfId="2049" xr:uid="{DE9186AA-9610-4B7A-A655-5E643CE68D4C}"/>
    <cellStyle name="Comma 2 2 3 3 2 2 4 2" xfId="5723" xr:uid="{8F9AD343-FB4C-47D9-A3D5-1562AAA87FC6}"/>
    <cellStyle name="Comma 2 2 3 3 2 2 5" xfId="4073" xr:uid="{E6B76A79-112D-4F30-A088-F230454D4327}"/>
    <cellStyle name="Comma 2 2 3 3 2 3" xfId="615" xr:uid="{DD2356C0-0DD2-4820-8834-ACECB3C2EBF8}"/>
    <cellStyle name="Comma 2 2 3 3 2 3 2" xfId="1047" xr:uid="{EDD16307-32C7-4077-93AE-4293584FE464}"/>
    <cellStyle name="Comma 2 2 3 3 2 3 2 2" xfId="2050" xr:uid="{54587605-5510-47FC-9BCA-7817A4D7A7C4}"/>
    <cellStyle name="Comma 2 2 3 3 2 3 2 2 2" xfId="5724" xr:uid="{9F40623A-1113-4729-A011-C38DC1DE4DA9}"/>
    <cellStyle name="Comma 2 2 3 3 2 3 2 3" xfId="4721" xr:uid="{77441CD5-CC85-471E-8690-1762B0917274}"/>
    <cellStyle name="Comma 2 2 3 3 2 3 3" xfId="2051" xr:uid="{37293B63-5780-4161-A6E3-30C37D7CEB08}"/>
    <cellStyle name="Comma 2 2 3 3 2 3 3 2" xfId="5725" xr:uid="{55C1AB5B-91CC-4C84-B95E-941F19183DD2}"/>
    <cellStyle name="Comma 2 2 3 3 2 3 4" xfId="4301" xr:uid="{B2B8739E-DB60-4F42-8BE7-594D2C904C40}"/>
    <cellStyle name="Comma 2 2 3 3 2 4" xfId="565" xr:uid="{BEDD6BA8-1699-46FC-8BEF-448FA047D0CA}"/>
    <cellStyle name="Comma 2 2 3 3 2 4 2" xfId="1048" xr:uid="{B6AA5481-7721-445B-A51D-5D816DA9AAEE}"/>
    <cellStyle name="Comma 2 2 3 3 2 4 2 2" xfId="2052" xr:uid="{C38FC465-2449-49C6-B5D4-3565A3E411D2}"/>
    <cellStyle name="Comma 2 2 3 3 2 4 2 2 2" xfId="5726" xr:uid="{75EDAD4B-21AE-4068-8B8F-AB81C722417F}"/>
    <cellStyle name="Comma 2 2 3 3 2 4 2 3" xfId="4722" xr:uid="{F9FECDCC-9955-4137-8CAF-93F8742F9F68}"/>
    <cellStyle name="Comma 2 2 3 3 2 4 3" xfId="2053" xr:uid="{97F82653-2A1A-4F09-9512-CC505A86691C}"/>
    <cellStyle name="Comma 2 2 3 3 2 4 3 2" xfId="5727" xr:uid="{743011DA-73D0-4D1E-9631-13FAA0901010}"/>
    <cellStyle name="Comma 2 2 3 3 2 4 4" xfId="4251" xr:uid="{0D93B722-C638-41FD-B5F5-489AFAC181FC}"/>
    <cellStyle name="Comma 2 2 3 3 2 5" xfId="1049" xr:uid="{3E73039B-0B12-44BB-8D61-8FB76341A586}"/>
    <cellStyle name="Comma 2 2 3 3 2 5 2" xfId="2054" xr:uid="{CB88C9BC-B506-43AA-9CA7-E80419D47979}"/>
    <cellStyle name="Comma 2 2 3 3 2 5 2 2" xfId="5728" xr:uid="{B6DA8AF1-CBFE-401A-9EA9-FF77D2812604}"/>
    <cellStyle name="Comma 2 2 3 3 2 5 3" xfId="4723" xr:uid="{1BA6F64A-7350-4F41-A166-25A730D74887}"/>
    <cellStyle name="Comma 2 2 3 3 2 6" xfId="2055" xr:uid="{B17E9A2A-CB8F-46B5-947F-C18A27FE59FF}"/>
    <cellStyle name="Comma 2 2 3 3 2 6 2" xfId="5729" xr:uid="{9DBA5547-C0AA-473A-82EA-6A9F389BE921}"/>
    <cellStyle name="Comma 2 2 3 3 2 7" xfId="3883" xr:uid="{46FB284A-DB34-4474-AFBE-F26DAB6EEB06}"/>
    <cellStyle name="Comma 2 2 3 3 3" xfId="228" xr:uid="{F3410F05-4585-4BE1-BD96-D1BB4BF8F203}"/>
    <cellStyle name="Comma 2 2 3 3 3 2" xfId="616" xr:uid="{5D0768FA-20CC-490F-9760-E273196FBAED}"/>
    <cellStyle name="Comma 2 2 3 3 3 2 2" xfId="1050" xr:uid="{DAC8F0EC-03AC-4459-8169-3145AADC8299}"/>
    <cellStyle name="Comma 2 2 3 3 3 2 2 2" xfId="2056" xr:uid="{4EC959BB-EA77-473C-97F9-34B5CDF5BEC5}"/>
    <cellStyle name="Comma 2 2 3 3 3 2 2 2 2" xfId="5730" xr:uid="{32BCEDC2-26EF-4702-B49F-575862BE7B90}"/>
    <cellStyle name="Comma 2 2 3 3 3 2 2 3" xfId="4724" xr:uid="{97A5F797-725B-4DFB-B7CF-B5E600B3A352}"/>
    <cellStyle name="Comma 2 2 3 3 3 2 3" xfId="2057" xr:uid="{D3D9BA05-D10F-4249-9C8D-276F58005E9E}"/>
    <cellStyle name="Comma 2 2 3 3 3 2 3 2" xfId="5731" xr:uid="{2FD48F32-D295-427D-9CD7-0DB17AADFA5B}"/>
    <cellStyle name="Comma 2 2 3 3 3 2 4" xfId="4302" xr:uid="{6F9617FE-871B-43AC-8C64-FF321FD10DDE}"/>
    <cellStyle name="Comma 2 2 3 3 3 3" xfId="1051" xr:uid="{F5A7BF76-B67F-41B2-97D4-E98E3157040B}"/>
    <cellStyle name="Comma 2 2 3 3 3 3 2" xfId="2058" xr:uid="{9ED843D2-8F3F-41F6-85D4-54D10CDC4C3D}"/>
    <cellStyle name="Comma 2 2 3 3 3 3 2 2" xfId="5732" xr:uid="{603BA9E1-8D74-4B70-9B82-2760874F632B}"/>
    <cellStyle name="Comma 2 2 3 3 3 3 3" xfId="4725" xr:uid="{EBF4BFCD-EFC8-4B39-A0C7-627AAB866EFA}"/>
    <cellStyle name="Comma 2 2 3 3 3 4" xfId="2059" xr:uid="{1FAA428A-7F0C-46A9-B55D-99F1C781C1B6}"/>
    <cellStyle name="Comma 2 2 3 3 3 4 2" xfId="5733" xr:uid="{33DB8E04-DF23-4204-8111-9A9DA1F6A4DE}"/>
    <cellStyle name="Comma 2 2 3 3 3 5" xfId="3919" xr:uid="{4C9E9FE0-DFC2-4964-A789-096A680FB39E}"/>
    <cellStyle name="Comma 2 2 3 3 4" xfId="617" xr:uid="{F18205B3-286A-44AF-8C31-1CC3F2346EEC}"/>
    <cellStyle name="Comma 2 2 3 3 4 2" xfId="1052" xr:uid="{BC4673E4-2C15-4BF1-BB95-4A77FC807B8C}"/>
    <cellStyle name="Comma 2 2 3 3 4 2 2" xfId="2060" xr:uid="{2392D714-C74F-4B33-9896-91E0638821A9}"/>
    <cellStyle name="Comma 2 2 3 3 4 2 2 2" xfId="5734" xr:uid="{BF19962F-F10F-4E7E-9BDF-09D4D16E09EC}"/>
    <cellStyle name="Comma 2 2 3 3 4 2 3" xfId="4726" xr:uid="{ECD9B947-D996-4011-A2E8-8E62E14D96C7}"/>
    <cellStyle name="Comma 2 2 3 3 4 3" xfId="2061" xr:uid="{9F83FC09-AF0F-4B09-A1FE-939727E88B49}"/>
    <cellStyle name="Comma 2 2 3 3 4 3 2" xfId="5735" xr:uid="{612BF4AE-F8ED-48E2-A473-4B4C0C693A78}"/>
    <cellStyle name="Comma 2 2 3 3 4 4" xfId="4303" xr:uid="{129CAE91-43AE-4C15-9396-64F5E84F7AF2}"/>
    <cellStyle name="Comma 2 2 3 3 5" xfId="411" xr:uid="{8940D5CF-731B-4BA2-B47C-215F9635EEDC}"/>
    <cellStyle name="Comma 2 2 3 3 5 2" xfId="1053" xr:uid="{5316D0C9-DDE9-445D-9493-24AF9A343139}"/>
    <cellStyle name="Comma 2 2 3 3 5 2 2" xfId="2062" xr:uid="{81721120-04DC-4B71-808B-C0D325C02C64}"/>
    <cellStyle name="Comma 2 2 3 3 5 2 2 2" xfId="5736" xr:uid="{3E58BC18-7832-4623-B800-02EA5474031B}"/>
    <cellStyle name="Comma 2 2 3 3 5 2 3" xfId="4727" xr:uid="{3049518B-DFF9-4FE8-9D61-E50579F1BB33}"/>
    <cellStyle name="Comma 2 2 3 3 5 3" xfId="2063" xr:uid="{D650E368-71F6-4D23-9C14-D04F7B4DFD2D}"/>
    <cellStyle name="Comma 2 2 3 3 5 3 2" xfId="5737" xr:uid="{AF67AA0D-2E8C-41D5-B477-5D49923F829C}"/>
    <cellStyle name="Comma 2 2 3 3 5 4" xfId="4097" xr:uid="{6D729530-437D-4EE2-81C2-13158583C024}"/>
    <cellStyle name="Comma 2 2 3 3 6" xfId="1054" xr:uid="{83179DCC-B3D6-4628-9D38-ED0CF02CB00D}"/>
    <cellStyle name="Comma 2 2 3 3 6 2" xfId="2064" xr:uid="{C379F0E3-CA30-40CB-8A55-455770BD62AA}"/>
    <cellStyle name="Comma 2 2 3 3 6 2 2" xfId="5738" xr:uid="{F0A882C0-E851-4991-AF1B-82D182A8BE70}"/>
    <cellStyle name="Comma 2 2 3 3 6 3" xfId="4728" xr:uid="{4C0B6AAE-5F38-40F9-A4C2-73F422F143C9}"/>
    <cellStyle name="Comma 2 2 3 3 7" xfId="2065" xr:uid="{AF6102F2-9A08-46AD-99A9-46973AC0890F}"/>
    <cellStyle name="Comma 2 2 3 3 7 2" xfId="5739" xr:uid="{F6B20F20-7371-42B2-A304-A7F78BD9D830}"/>
    <cellStyle name="Comma 2 2 3 3 8" xfId="3729" xr:uid="{19D295C6-C59D-4236-819D-3C98E86B8A0D}"/>
    <cellStyle name="Comma 2 2 3 4" xfId="14" xr:uid="{D19B8F25-2FFA-4DBE-BA7D-B8DB6B77BA3A}"/>
    <cellStyle name="Comma 2 2 3 4 2" xfId="142" xr:uid="{3B2D23B9-6C2C-48C4-99C0-481456EF1BE2}"/>
    <cellStyle name="Comma 2 2 3 4 2 2" xfId="351" xr:uid="{E2F9F5EC-0C34-4AC4-A7AE-E148165F8A6B}"/>
    <cellStyle name="Comma 2 2 3 4 2 2 2" xfId="618" xr:uid="{C9382BEF-2CD1-4B91-B423-62E0C3A86DFD}"/>
    <cellStyle name="Comma 2 2 3 4 2 2 2 2" xfId="1055" xr:uid="{15EC5665-2053-41B2-9E77-667A66B7CDFE}"/>
    <cellStyle name="Comma 2 2 3 4 2 2 2 2 2" xfId="2066" xr:uid="{F9EAD038-452B-4190-8B9E-FFDBC590909E}"/>
    <cellStyle name="Comma 2 2 3 4 2 2 2 2 2 2" xfId="5740" xr:uid="{22B85ECC-EE13-43CB-9FFE-ADD4DA89EC3D}"/>
    <cellStyle name="Comma 2 2 3 4 2 2 2 2 3" xfId="4729" xr:uid="{B57CD5FB-0870-45E1-9D74-B4AA4736BCB3}"/>
    <cellStyle name="Comma 2 2 3 4 2 2 2 3" xfId="2067" xr:uid="{B69F4899-5FDA-4DB9-AE8E-99FBC58E6217}"/>
    <cellStyle name="Comma 2 2 3 4 2 2 2 3 2" xfId="5741" xr:uid="{7C0A83CA-CD31-4D80-B723-6DB93F85BA40}"/>
    <cellStyle name="Comma 2 2 3 4 2 2 2 4" xfId="4304" xr:uid="{DA7EA075-DC8E-47D3-BFD5-6349D1220644}"/>
    <cellStyle name="Comma 2 2 3 4 2 2 3" xfId="1056" xr:uid="{145CD327-7748-48E3-B0D0-AD13FE476AF5}"/>
    <cellStyle name="Comma 2 2 3 4 2 2 3 2" xfId="2068" xr:uid="{7F8B7736-4918-41B7-B25F-E9094F80AD74}"/>
    <cellStyle name="Comma 2 2 3 4 2 2 3 2 2" xfId="5742" xr:uid="{1DE5D581-7CCD-4244-AC36-48606CDA06E7}"/>
    <cellStyle name="Comma 2 2 3 4 2 2 3 3" xfId="4730" xr:uid="{B677363C-0400-45AE-93B7-6174248D70A5}"/>
    <cellStyle name="Comma 2 2 3 4 2 2 4" xfId="2069" xr:uid="{61405B82-DA59-411D-AAA7-20442A1137EF}"/>
    <cellStyle name="Comma 2 2 3 4 2 2 4 2" xfId="5743" xr:uid="{A19C19AE-649D-4F76-9006-54C23235FA9F}"/>
    <cellStyle name="Comma 2 2 3 4 2 2 5" xfId="4039" xr:uid="{7E7600BB-21AC-4708-935D-AAB3B9CEE294}"/>
    <cellStyle name="Comma 2 2 3 4 2 3" xfId="619" xr:uid="{DC07B825-C0B7-408A-954A-2D9A99ADBBC5}"/>
    <cellStyle name="Comma 2 2 3 4 2 3 2" xfId="1057" xr:uid="{B8D680A7-6F3D-4D04-BC0F-05ECFB6B46C5}"/>
    <cellStyle name="Comma 2 2 3 4 2 3 2 2" xfId="2070" xr:uid="{B38BC24C-9F7C-4BE2-BC45-C7402BE9A8AF}"/>
    <cellStyle name="Comma 2 2 3 4 2 3 2 2 2" xfId="5744" xr:uid="{0D002609-5FF4-4829-AE8B-481C52301C32}"/>
    <cellStyle name="Comma 2 2 3 4 2 3 2 3" xfId="4731" xr:uid="{E5B436BF-A74C-4A55-8079-FEAAFC01C174}"/>
    <cellStyle name="Comma 2 2 3 4 2 3 3" xfId="2071" xr:uid="{6DE32D45-F201-47BB-B5C5-ADB6A8DF46AD}"/>
    <cellStyle name="Comma 2 2 3 4 2 3 3 2" xfId="5745" xr:uid="{CCD96321-ACEC-4C27-8393-C062C109DD08}"/>
    <cellStyle name="Comma 2 2 3 4 2 3 4" xfId="4305" xr:uid="{D0D3EFFF-6369-4283-82F2-46AA726047F9}"/>
    <cellStyle name="Comma 2 2 3 4 2 4" xfId="531" xr:uid="{CD04408F-402B-441D-89EA-AB4AE8AE6F62}"/>
    <cellStyle name="Comma 2 2 3 4 2 4 2" xfId="1058" xr:uid="{24ABD721-9942-495F-9B26-C932B28BAAB4}"/>
    <cellStyle name="Comma 2 2 3 4 2 4 2 2" xfId="2072" xr:uid="{409F0D94-5E4A-471C-AD9E-D44516993E68}"/>
    <cellStyle name="Comma 2 2 3 4 2 4 2 2 2" xfId="5746" xr:uid="{A50589E0-019F-43D6-9B87-5F3BEC26F304}"/>
    <cellStyle name="Comma 2 2 3 4 2 4 2 3" xfId="4732" xr:uid="{DEF23F41-3FBA-4145-833F-18615F93D374}"/>
    <cellStyle name="Comma 2 2 3 4 2 4 3" xfId="2073" xr:uid="{B83AFD48-5287-45AF-A607-FE94A06D3359}"/>
    <cellStyle name="Comma 2 2 3 4 2 4 3 2" xfId="5747" xr:uid="{B21E045E-BCC2-41A2-832A-3528C4B6B1F5}"/>
    <cellStyle name="Comma 2 2 3 4 2 4 4" xfId="4217" xr:uid="{9604B3AE-B4DB-4A81-BFC9-877F9B9258A0}"/>
    <cellStyle name="Comma 2 2 3 4 2 5" xfId="1059" xr:uid="{A53330B2-304D-4F36-BC8E-F5FC26083859}"/>
    <cellStyle name="Comma 2 2 3 4 2 5 2" xfId="2074" xr:uid="{F6CA659E-E6C6-4DC2-B06D-C46F8DC3A4D8}"/>
    <cellStyle name="Comma 2 2 3 4 2 5 2 2" xfId="5748" xr:uid="{C81A8741-3BDF-49BF-925F-A65BC9644824}"/>
    <cellStyle name="Comma 2 2 3 4 2 5 3" xfId="4733" xr:uid="{C6411644-D69A-435E-84AF-AFA83FA4A72B}"/>
    <cellStyle name="Comma 2 2 3 4 2 6" xfId="2075" xr:uid="{2B5A088A-2DF4-4EA6-A0E0-D245F20E9DBA}"/>
    <cellStyle name="Comma 2 2 3 4 2 6 2" xfId="5749" xr:uid="{82A7AA45-075F-47E6-AD00-03E8269D2287}"/>
    <cellStyle name="Comma 2 2 3 4 2 7" xfId="3849" xr:uid="{625749A7-F9BE-4425-B8AC-7E5E4D61DC0D}"/>
    <cellStyle name="Comma 2 2 3 4 3" xfId="229" xr:uid="{B435F713-3126-43DA-8FE4-406393EEAF64}"/>
    <cellStyle name="Comma 2 2 3 4 3 2" xfId="620" xr:uid="{4E030796-68A6-4863-AFA8-4565CD53D8DD}"/>
    <cellStyle name="Comma 2 2 3 4 3 2 2" xfId="1060" xr:uid="{CEB828AC-E14B-4BDF-AD6F-0EEF6A8B45A1}"/>
    <cellStyle name="Comma 2 2 3 4 3 2 2 2" xfId="2076" xr:uid="{4F1AC70F-674F-4097-A781-3BA431B43858}"/>
    <cellStyle name="Comma 2 2 3 4 3 2 2 2 2" xfId="5750" xr:uid="{45E9D266-9ABF-4D32-9310-5773B180BA4D}"/>
    <cellStyle name="Comma 2 2 3 4 3 2 2 3" xfId="4734" xr:uid="{0B2AFB7F-3745-434E-BE8C-C258DCA6B157}"/>
    <cellStyle name="Comma 2 2 3 4 3 2 3" xfId="2077" xr:uid="{00E4108C-8E67-461E-96A5-7BB218344C71}"/>
    <cellStyle name="Comma 2 2 3 4 3 2 3 2" xfId="5751" xr:uid="{E5063B13-F742-499C-810A-CB3F019F53E5}"/>
    <cellStyle name="Comma 2 2 3 4 3 2 4" xfId="4306" xr:uid="{76CA635B-ECAC-43BE-B234-4B604FA2830D}"/>
    <cellStyle name="Comma 2 2 3 4 3 3" xfId="1061" xr:uid="{4D2632FC-3F30-4A32-8AA1-6206AD806451}"/>
    <cellStyle name="Comma 2 2 3 4 3 3 2" xfId="2078" xr:uid="{09897966-EFCE-43B9-822D-58B450218EA5}"/>
    <cellStyle name="Comma 2 2 3 4 3 3 2 2" xfId="5752" xr:uid="{32D46825-A3EF-49AA-8814-31E47F0C6595}"/>
    <cellStyle name="Comma 2 2 3 4 3 3 3" xfId="4735" xr:uid="{1D987D36-6ACA-4F17-84D7-F560CD4DD2A2}"/>
    <cellStyle name="Comma 2 2 3 4 3 4" xfId="2079" xr:uid="{7F873472-133F-4C54-9FFF-C9E8D3D44E5F}"/>
    <cellStyle name="Comma 2 2 3 4 3 4 2" xfId="5753" xr:uid="{49C36706-79FC-47D2-932B-8AEA16726CA6}"/>
    <cellStyle name="Comma 2 2 3 4 3 5" xfId="3920" xr:uid="{6293A0F9-71AC-43B5-ACC0-DB1818A567B7}"/>
    <cellStyle name="Comma 2 2 3 4 4" xfId="621" xr:uid="{606F2351-B75D-4845-A910-F2F3F4A47132}"/>
    <cellStyle name="Comma 2 2 3 4 4 2" xfId="1062" xr:uid="{6FD56F8A-658B-4FF0-AED4-5539D9F6EED2}"/>
    <cellStyle name="Comma 2 2 3 4 4 2 2" xfId="2080" xr:uid="{3A755733-388A-4B28-80F6-A0BB236DC562}"/>
    <cellStyle name="Comma 2 2 3 4 4 2 2 2" xfId="5754" xr:uid="{4BF4AB30-CA87-4F6B-AE8A-E31713A626DA}"/>
    <cellStyle name="Comma 2 2 3 4 4 2 3" xfId="4736" xr:uid="{A8E2087B-1095-4DC2-AA0E-5672AA092973}"/>
    <cellStyle name="Comma 2 2 3 4 4 3" xfId="2081" xr:uid="{C00345C5-BFD8-466D-8338-C053685066C9}"/>
    <cellStyle name="Comma 2 2 3 4 4 3 2" xfId="5755" xr:uid="{2AA25B3D-6255-49AE-9B71-9D6B6A462D02}"/>
    <cellStyle name="Comma 2 2 3 4 4 4" xfId="4307" xr:uid="{2B4F4188-FCBC-4340-9D84-DDCAEB201B92}"/>
    <cellStyle name="Comma 2 2 3 4 5" xfId="412" xr:uid="{6708A437-7259-42B7-8F91-DDBC80154EBE}"/>
    <cellStyle name="Comma 2 2 3 4 5 2" xfId="1063" xr:uid="{43D35C31-59DA-4BA3-981C-391BC4661728}"/>
    <cellStyle name="Comma 2 2 3 4 5 2 2" xfId="2082" xr:uid="{28B3EF6B-F1D3-434C-9554-A886C3EC0903}"/>
    <cellStyle name="Comma 2 2 3 4 5 2 2 2" xfId="5756" xr:uid="{5C33C52B-C4F0-45AA-8CC8-740E136EB2B0}"/>
    <cellStyle name="Comma 2 2 3 4 5 2 3" xfId="4737" xr:uid="{0A2184F1-475F-412E-80BF-33D2AB706A3C}"/>
    <cellStyle name="Comma 2 2 3 4 5 3" xfId="2083" xr:uid="{0FB83C37-FA4E-4DD0-8C76-3CD52826F81E}"/>
    <cellStyle name="Comma 2 2 3 4 5 3 2" xfId="5757" xr:uid="{8FF56018-E99B-4FB9-8C24-60C6C40F7E22}"/>
    <cellStyle name="Comma 2 2 3 4 5 4" xfId="4098" xr:uid="{40944077-7673-42EA-8235-41C776B51CA2}"/>
    <cellStyle name="Comma 2 2 3 4 6" xfId="1064" xr:uid="{D4AEA386-93CD-4073-800C-0984D34579A3}"/>
    <cellStyle name="Comma 2 2 3 4 6 2" xfId="2084" xr:uid="{BAC30427-9A19-4188-89A5-5AF6775CF75E}"/>
    <cellStyle name="Comma 2 2 3 4 6 2 2" xfId="5758" xr:uid="{3097E934-4A55-449D-9F1C-466AA9C81479}"/>
    <cellStyle name="Comma 2 2 3 4 6 3" xfId="4738" xr:uid="{6BF9238F-A497-4E83-84A3-E7A7B9854C6C}"/>
    <cellStyle name="Comma 2 2 3 4 7" xfId="2085" xr:uid="{0699BDB6-2372-48E3-985A-38E3D1A81D0F}"/>
    <cellStyle name="Comma 2 2 3 4 7 2" xfId="5759" xr:uid="{CCB851EC-AA37-4EE7-9739-F4B3B41C0151}"/>
    <cellStyle name="Comma 2 2 3 4 8" xfId="3730" xr:uid="{F476B171-54C1-40AA-9FFA-DD1ACF87AA1B}"/>
    <cellStyle name="Comma 2 2 3 5" xfId="111" xr:uid="{44A75A7E-786B-4CC8-8D26-690777C75B6F}"/>
    <cellStyle name="Comma 2 2 3 5 2" xfId="320" xr:uid="{744DA80D-4213-488F-92EA-A116294FDCFF}"/>
    <cellStyle name="Comma 2 2 3 5 2 2" xfId="622" xr:uid="{B5D8C1D6-D2EE-46B6-B4E5-B900BE502DEA}"/>
    <cellStyle name="Comma 2 2 3 5 2 2 2" xfId="1065" xr:uid="{89CFBD26-1739-464C-89E8-B2A2505064CD}"/>
    <cellStyle name="Comma 2 2 3 5 2 2 2 2" xfId="2086" xr:uid="{B287EF86-FF42-4A43-A420-CEECBCCA313E}"/>
    <cellStyle name="Comma 2 2 3 5 2 2 2 2 2" xfId="5760" xr:uid="{9989FDC6-66D7-4E16-A58C-213ABCBCD653}"/>
    <cellStyle name="Comma 2 2 3 5 2 2 2 3" xfId="4739" xr:uid="{F02814A6-9971-4325-9C27-F7AD55251F00}"/>
    <cellStyle name="Comma 2 2 3 5 2 2 3" xfId="2087" xr:uid="{96148771-8AD8-4A90-9693-51C76B429A1F}"/>
    <cellStyle name="Comma 2 2 3 5 2 2 3 2" xfId="5761" xr:uid="{C0A8D9CB-1311-458D-A174-3C35C4DEFC21}"/>
    <cellStyle name="Comma 2 2 3 5 2 2 4" xfId="4308" xr:uid="{3C2B2A61-AEF9-4923-9780-EDC3D2EE7A44}"/>
    <cellStyle name="Comma 2 2 3 5 2 3" xfId="1066" xr:uid="{F84DD98C-30B6-4665-8604-6807EF63C776}"/>
    <cellStyle name="Comma 2 2 3 5 2 3 2" xfId="2088" xr:uid="{F34934FA-CAEF-4619-A509-C40D9260DA65}"/>
    <cellStyle name="Comma 2 2 3 5 2 3 2 2" xfId="5762" xr:uid="{BE2361C0-791A-4FFC-95A0-FF85A874A167}"/>
    <cellStyle name="Comma 2 2 3 5 2 3 3" xfId="4740" xr:uid="{4515DFC2-8059-455F-B776-DD6DA22959FB}"/>
    <cellStyle name="Comma 2 2 3 5 2 4" xfId="2089" xr:uid="{E77380B7-295B-446A-BEFC-A08F4EEC9262}"/>
    <cellStyle name="Comma 2 2 3 5 2 4 2" xfId="5763" xr:uid="{2EC5F651-3BF0-4AD9-BCAD-0727D002F3C1}"/>
    <cellStyle name="Comma 2 2 3 5 2 5" xfId="4008" xr:uid="{0C14936F-4BB8-4411-BCC4-CDFDD11AFFBA}"/>
    <cellStyle name="Comma 2 2 3 5 3" xfId="623" xr:uid="{2EBB2ACE-99DE-40D3-B050-934A01313ADD}"/>
    <cellStyle name="Comma 2 2 3 5 3 2" xfId="1067" xr:uid="{3D8D9299-C48A-4B92-841A-1584D23F4D6B}"/>
    <cellStyle name="Comma 2 2 3 5 3 2 2" xfId="2090" xr:uid="{9803311E-8B37-4F51-8A46-BCED8DCB9FE3}"/>
    <cellStyle name="Comma 2 2 3 5 3 2 2 2" xfId="5764" xr:uid="{0E4F8C94-3D3E-4FB9-91B4-FB5E69A04AA6}"/>
    <cellStyle name="Comma 2 2 3 5 3 2 3" xfId="4741" xr:uid="{D81D2CC3-3045-4894-8C0F-0D24471B5E76}"/>
    <cellStyle name="Comma 2 2 3 5 3 3" xfId="2091" xr:uid="{CA930E31-64BB-4339-8E65-35B9871D0A03}"/>
    <cellStyle name="Comma 2 2 3 5 3 3 2" xfId="5765" xr:uid="{70167B35-160F-4C39-B53C-16EB0F8705E9}"/>
    <cellStyle name="Comma 2 2 3 5 3 4" xfId="4309" xr:uid="{6FCD6BAF-B450-49C0-95AA-77FB4F0D2427}"/>
    <cellStyle name="Comma 2 2 3 5 4" xfId="500" xr:uid="{9CB37F01-3731-461A-ABFD-740330533581}"/>
    <cellStyle name="Comma 2 2 3 5 4 2" xfId="1068" xr:uid="{FDF52DE9-103B-4E45-9CE4-55B4BCE78716}"/>
    <cellStyle name="Comma 2 2 3 5 4 2 2" xfId="2092" xr:uid="{4AFB1DC9-1137-47DE-8C58-BD5AA997BC5E}"/>
    <cellStyle name="Comma 2 2 3 5 4 2 2 2" xfId="5766" xr:uid="{CF1709DE-197D-44A5-A33F-FD22D524F688}"/>
    <cellStyle name="Comma 2 2 3 5 4 2 3" xfId="4742" xr:uid="{78B6D27D-A4C5-459B-B4AA-1E6DFCAE7BF2}"/>
    <cellStyle name="Comma 2 2 3 5 4 3" xfId="2093" xr:uid="{A500BB04-BA19-4B6E-926A-29E7EF763175}"/>
    <cellStyle name="Comma 2 2 3 5 4 3 2" xfId="5767" xr:uid="{345C0058-052D-445C-AE5A-717F3CFAB460}"/>
    <cellStyle name="Comma 2 2 3 5 4 4" xfId="4186" xr:uid="{15D16D87-B15B-442A-AA23-F5028F57FD7E}"/>
    <cellStyle name="Comma 2 2 3 5 5" xfId="1069" xr:uid="{8F672C50-D6E2-4ED1-ACE0-35B013B70C77}"/>
    <cellStyle name="Comma 2 2 3 5 5 2" xfId="2094" xr:uid="{0D522DFE-715C-4C4D-AEC1-C33CEEFB9811}"/>
    <cellStyle name="Comma 2 2 3 5 5 2 2" xfId="5768" xr:uid="{6134EAF6-2820-47C3-AA49-22AE0BB58E1A}"/>
    <cellStyle name="Comma 2 2 3 5 5 3" xfId="4743" xr:uid="{3C2EB1F6-7EF4-4F3D-BCAC-D096CE5B80D2}"/>
    <cellStyle name="Comma 2 2 3 5 6" xfId="2095" xr:uid="{5750D809-BA86-46DB-84D8-955D6C4F1398}"/>
    <cellStyle name="Comma 2 2 3 5 6 2" xfId="5769" xr:uid="{546DB56C-B2BC-471A-A23C-1FA41954074E}"/>
    <cellStyle name="Comma 2 2 3 5 7" xfId="3818" xr:uid="{1A74C2A0-E7BF-4986-846E-C2B01C014BCF}"/>
    <cellStyle name="Comma 2 2 3 6" xfId="226" xr:uid="{72B8A343-81A1-4136-8334-855010AC1449}"/>
    <cellStyle name="Comma 2 2 3 6 2" xfId="624" xr:uid="{33752D0F-E02D-43FC-8D2A-5C889A603456}"/>
    <cellStyle name="Comma 2 2 3 6 2 2" xfId="1070" xr:uid="{345CEFD6-B1B7-457E-929C-D30226601B48}"/>
    <cellStyle name="Comma 2 2 3 6 2 2 2" xfId="2096" xr:uid="{76993E32-4154-416A-A942-5FD8406ACA4F}"/>
    <cellStyle name="Comma 2 2 3 6 2 2 2 2" xfId="5770" xr:uid="{A39EB2A5-173D-46C3-8B04-F1C75B6DAB61}"/>
    <cellStyle name="Comma 2 2 3 6 2 2 3" xfId="4744" xr:uid="{E469767A-818F-4A6A-98EA-39CBB73334E1}"/>
    <cellStyle name="Comma 2 2 3 6 2 3" xfId="2097" xr:uid="{A97BE376-ED51-4B81-9742-0737D28194E3}"/>
    <cellStyle name="Comma 2 2 3 6 2 3 2" xfId="5771" xr:uid="{D4E97CEC-F6EA-4814-B202-7D028F8582A2}"/>
    <cellStyle name="Comma 2 2 3 6 2 4" xfId="4310" xr:uid="{5ACB7C69-71FE-44F4-B1BC-75D893001882}"/>
    <cellStyle name="Comma 2 2 3 6 3" xfId="1071" xr:uid="{F12DCB9C-0DC5-418C-AEDC-9C6F2183E969}"/>
    <cellStyle name="Comma 2 2 3 6 3 2" xfId="2098" xr:uid="{108E70C4-441D-44A6-8CE7-1137B35C6EEB}"/>
    <cellStyle name="Comma 2 2 3 6 3 2 2" xfId="5772" xr:uid="{FC504A67-0186-4947-AC2C-0340E0A0AAD6}"/>
    <cellStyle name="Comma 2 2 3 6 3 3" xfId="4745" xr:uid="{998DE3B7-75EF-45A4-85CC-520CE8885980}"/>
    <cellStyle name="Comma 2 2 3 6 4" xfId="2099" xr:uid="{F1412B4C-F722-4316-9B52-13AB9E95AB78}"/>
    <cellStyle name="Comma 2 2 3 6 4 2" xfId="5773" xr:uid="{B57A6115-E0DA-4BDF-8B74-ACB6B48D22E3}"/>
    <cellStyle name="Comma 2 2 3 6 5" xfId="3917" xr:uid="{48014C98-A619-4587-BDFB-D082E965A42E}"/>
    <cellStyle name="Comma 2 2 3 7" xfId="625" xr:uid="{B449F917-6470-4612-B395-8997AF0F1F33}"/>
    <cellStyle name="Comma 2 2 3 7 2" xfId="1072" xr:uid="{BC2401ED-75D8-45F2-8702-1D581C1D0EA4}"/>
    <cellStyle name="Comma 2 2 3 7 2 2" xfId="2100" xr:uid="{54F75F3D-6632-48A0-A6C4-E85898D9B76D}"/>
    <cellStyle name="Comma 2 2 3 7 2 2 2" xfId="5774" xr:uid="{3BBC9D1F-6241-40B0-9CD9-1DE863332D59}"/>
    <cellStyle name="Comma 2 2 3 7 2 3" xfId="4746" xr:uid="{DDC23A00-1A16-4A9E-A49D-48581F97BD2F}"/>
    <cellStyle name="Comma 2 2 3 7 3" xfId="2101" xr:uid="{BCC7527D-6E93-40EA-8C5F-F46501A8CF3A}"/>
    <cellStyle name="Comma 2 2 3 7 3 2" xfId="5775" xr:uid="{E74BE0BE-BD12-470A-AC51-C918A95BD76F}"/>
    <cellStyle name="Comma 2 2 3 7 4" xfId="4311" xr:uid="{DF002D7B-B306-42BF-A929-F0FBE0AF2A08}"/>
    <cellStyle name="Comma 2 2 3 8" xfId="409" xr:uid="{64206FA4-ABAA-4B4B-BB20-A7ADB0D1BAFD}"/>
    <cellStyle name="Comma 2 2 3 8 2" xfId="1073" xr:uid="{F2D671D8-C453-48EB-A5EC-5D79F7240F19}"/>
    <cellStyle name="Comma 2 2 3 8 2 2" xfId="2102" xr:uid="{CE9AD383-7B01-4CB8-A27A-1C974C71CABF}"/>
    <cellStyle name="Comma 2 2 3 8 2 2 2" xfId="5776" xr:uid="{97B517D1-79CB-4BBD-AB60-6F7065FBA376}"/>
    <cellStyle name="Comma 2 2 3 8 2 3" xfId="4747" xr:uid="{9F1506F5-B156-47A1-A27D-012819A38194}"/>
    <cellStyle name="Comma 2 2 3 8 3" xfId="2103" xr:uid="{C113E614-2F26-4041-A073-881F6F15828F}"/>
    <cellStyle name="Comma 2 2 3 8 3 2" xfId="5777" xr:uid="{3F73579A-CCB9-4142-9E20-624608180153}"/>
    <cellStyle name="Comma 2 2 3 8 4" xfId="4095" xr:uid="{31B46F36-66AC-46C2-8CA9-F23D422ACE83}"/>
    <cellStyle name="Comma 2 2 3 9" xfId="1074" xr:uid="{679AA055-2D83-4E3D-ABED-2FD1B5FEBA54}"/>
    <cellStyle name="Comma 2 2 3 9 2" xfId="2104" xr:uid="{50678804-053C-4532-A122-0BA208E87E1C}"/>
    <cellStyle name="Comma 2 2 3 9 2 2" xfId="5778" xr:uid="{D4B00085-37E2-4117-BAF2-D8835513AB56}"/>
    <cellStyle name="Comma 2 2 3 9 3" xfId="4748" xr:uid="{5CA6D611-F7C8-40E3-BC98-D4442851A74A}"/>
    <cellStyle name="Comma 2 2 4" xfId="15" xr:uid="{6130773F-D89D-4744-A251-0658638DF317}"/>
    <cellStyle name="Comma 2 2 4 2" xfId="150" xr:uid="{F9A9ED3E-749F-4944-B898-DC6090574579}"/>
    <cellStyle name="Comma 2 2 4 2 2" xfId="359" xr:uid="{6A1AE16F-C91F-4349-A477-198109A92D79}"/>
    <cellStyle name="Comma 2 2 4 2 2 2" xfId="626" xr:uid="{A75EBB25-FED3-433F-85AD-5C35D2BF1814}"/>
    <cellStyle name="Comma 2 2 4 2 2 2 2" xfId="1075" xr:uid="{2A3B800F-3305-45D2-A5B2-27ABC35FAEAB}"/>
    <cellStyle name="Comma 2 2 4 2 2 2 2 2" xfId="2105" xr:uid="{E0919BC6-A3AF-4D9F-9B7C-29F4BF45A081}"/>
    <cellStyle name="Comma 2 2 4 2 2 2 2 2 2" xfId="5779" xr:uid="{8E32366D-964F-41EF-98B3-CC39A250EF97}"/>
    <cellStyle name="Comma 2 2 4 2 2 2 2 3" xfId="4749" xr:uid="{93AF97C2-15D9-41A7-98E2-6632DC31742A}"/>
    <cellStyle name="Comma 2 2 4 2 2 2 3" xfId="2106" xr:uid="{A45BD691-9049-40AB-81BE-C249A706E701}"/>
    <cellStyle name="Comma 2 2 4 2 2 2 3 2" xfId="5780" xr:uid="{630B1179-8A91-47B5-BD6E-80376F4B9395}"/>
    <cellStyle name="Comma 2 2 4 2 2 2 4" xfId="4312" xr:uid="{50C552C1-8150-4B8B-B025-46D42EA83508}"/>
    <cellStyle name="Comma 2 2 4 2 2 3" xfId="1076" xr:uid="{D040BF88-9A92-4C96-B96F-0C77D4576CB1}"/>
    <cellStyle name="Comma 2 2 4 2 2 3 2" xfId="2107" xr:uid="{E822E38C-A773-42C5-93C8-A7D7F3D61669}"/>
    <cellStyle name="Comma 2 2 4 2 2 3 2 2" xfId="5781" xr:uid="{7C3F2B31-1301-4E63-A15B-6366620CE456}"/>
    <cellStyle name="Comma 2 2 4 2 2 3 3" xfId="4750" xr:uid="{0784C80B-505A-43EA-A318-2D939CB8C511}"/>
    <cellStyle name="Comma 2 2 4 2 2 4" xfId="2108" xr:uid="{43580772-6CBD-4ECA-9D6F-C72B96A95B7D}"/>
    <cellStyle name="Comma 2 2 4 2 2 4 2" xfId="5782" xr:uid="{D8CCF8D0-C4CA-4F1E-9923-5191527DA2EB}"/>
    <cellStyle name="Comma 2 2 4 2 2 5" xfId="4047" xr:uid="{8AE1EAF7-69E2-4F29-B0FA-A8F9F139D7E8}"/>
    <cellStyle name="Comma 2 2 4 2 3" xfId="627" xr:uid="{4D61172E-1F55-4B5C-A4AF-C0C75B9FBC01}"/>
    <cellStyle name="Comma 2 2 4 2 3 2" xfId="1077" xr:uid="{397ABCC2-39A6-4D47-98E4-505A9376E5A7}"/>
    <cellStyle name="Comma 2 2 4 2 3 2 2" xfId="2109" xr:uid="{E3814AE2-8957-4CF0-BD34-F3EAAF511ECC}"/>
    <cellStyle name="Comma 2 2 4 2 3 2 2 2" xfId="5783" xr:uid="{1D1C1C4F-5BCA-49F7-8B98-8139C03684AA}"/>
    <cellStyle name="Comma 2 2 4 2 3 2 3" xfId="4751" xr:uid="{7399D3DB-8E56-471A-9927-548F32273763}"/>
    <cellStyle name="Comma 2 2 4 2 3 3" xfId="2110" xr:uid="{FBB53D82-86A2-4830-9335-2AD0A8C1D44B}"/>
    <cellStyle name="Comma 2 2 4 2 3 3 2" xfId="5784" xr:uid="{D2B64DA4-96D2-466C-BAD7-AA296DF0D474}"/>
    <cellStyle name="Comma 2 2 4 2 3 4" xfId="4313" xr:uid="{AB94C478-606B-4BD0-802A-09A0DD2AFC97}"/>
    <cellStyle name="Comma 2 2 4 2 4" xfId="539" xr:uid="{2D4D0550-2167-4495-A788-D0C10F05E2DF}"/>
    <cellStyle name="Comma 2 2 4 2 4 2" xfId="1078" xr:uid="{E075A61C-5AC0-484B-949E-F34CAD931A41}"/>
    <cellStyle name="Comma 2 2 4 2 4 2 2" xfId="2111" xr:uid="{4F501E9D-7B52-4A05-AEE3-BBC86C351D84}"/>
    <cellStyle name="Comma 2 2 4 2 4 2 2 2" xfId="5785" xr:uid="{0E67EADC-03BE-423A-837E-44C040084789}"/>
    <cellStyle name="Comma 2 2 4 2 4 2 3" xfId="4752" xr:uid="{CF2BD363-0DFA-4BE4-89CF-8C39B4128EBD}"/>
    <cellStyle name="Comma 2 2 4 2 4 3" xfId="2112" xr:uid="{2345C237-089C-4F46-ACD1-BD3FDDA1B0F2}"/>
    <cellStyle name="Comma 2 2 4 2 4 3 2" xfId="5786" xr:uid="{72AD85D6-FE92-4F0B-BA03-F5D7529AB739}"/>
    <cellStyle name="Comma 2 2 4 2 4 4" xfId="4225" xr:uid="{D19511B3-558D-4926-9D11-BEF616616C9B}"/>
    <cellStyle name="Comma 2 2 4 2 5" xfId="1079" xr:uid="{9C49E468-4F35-40EA-9705-4BBA159E786C}"/>
    <cellStyle name="Comma 2 2 4 2 5 2" xfId="2113" xr:uid="{BCE69586-F7FF-4837-9622-9192803A6C35}"/>
    <cellStyle name="Comma 2 2 4 2 5 2 2" xfId="5787" xr:uid="{D5CA61A1-B973-469B-8237-6FCCC474E1C2}"/>
    <cellStyle name="Comma 2 2 4 2 5 3" xfId="4753" xr:uid="{DBFFEF49-B6AD-44CB-A5EC-6ACCCF390211}"/>
    <cellStyle name="Comma 2 2 4 2 6" xfId="2114" xr:uid="{19119A9F-394D-4A54-9B7D-0974ACCD2B41}"/>
    <cellStyle name="Comma 2 2 4 2 6 2" xfId="5788" xr:uid="{5427F221-BF88-4F7E-B108-7A740185544F}"/>
    <cellStyle name="Comma 2 2 4 2 7" xfId="3857" xr:uid="{F3B190C8-E915-4EEF-AA14-C878B8AFAF59}"/>
    <cellStyle name="Comma 2 2 4 3" xfId="230" xr:uid="{DE52683B-39AE-43DD-994A-6AE901A016F3}"/>
    <cellStyle name="Comma 2 2 4 3 2" xfId="628" xr:uid="{6BDEC9AE-95C2-4032-A2A0-AF253CBF523B}"/>
    <cellStyle name="Comma 2 2 4 3 2 2" xfId="1080" xr:uid="{5712F3F9-8CD5-4B59-94C6-11DDF79160FB}"/>
    <cellStyle name="Comma 2 2 4 3 2 2 2" xfId="2115" xr:uid="{59A6AF26-40A6-45B3-A9D6-DF7D30A0DEBE}"/>
    <cellStyle name="Comma 2 2 4 3 2 2 2 2" xfId="5789" xr:uid="{8B1FBE28-8EF9-4262-A7DB-725BC96128D8}"/>
    <cellStyle name="Comma 2 2 4 3 2 2 3" xfId="4754" xr:uid="{D55C0598-4A2F-48EE-A3C3-2AC8172A24DE}"/>
    <cellStyle name="Comma 2 2 4 3 2 3" xfId="2116" xr:uid="{5F3C8C48-968A-4203-9E73-A21F7BC43C4E}"/>
    <cellStyle name="Comma 2 2 4 3 2 3 2" xfId="5790" xr:uid="{F9C02FCD-90DD-4722-9B9D-FA7AF0C63DB5}"/>
    <cellStyle name="Comma 2 2 4 3 2 4" xfId="4314" xr:uid="{53F1CFCD-9F45-4AC7-855A-5B4125877F68}"/>
    <cellStyle name="Comma 2 2 4 3 3" xfId="1081" xr:uid="{E5644196-604B-48AC-BA40-8A653C507F60}"/>
    <cellStyle name="Comma 2 2 4 3 3 2" xfId="2117" xr:uid="{53409365-19AE-46B0-A494-E8673B6EC64B}"/>
    <cellStyle name="Comma 2 2 4 3 3 2 2" xfId="5791" xr:uid="{23B24F9F-0E7E-444A-9607-D2FB1B307F4C}"/>
    <cellStyle name="Comma 2 2 4 3 3 3" xfId="4755" xr:uid="{499A9175-A55E-441B-B066-A1C6457A1E04}"/>
    <cellStyle name="Comma 2 2 4 3 4" xfId="2118" xr:uid="{199E79A4-8B6C-4339-877A-AA93B351F7E5}"/>
    <cellStyle name="Comma 2 2 4 3 4 2" xfId="5792" xr:uid="{ABDBF97F-6D0A-4686-945D-4571CBA2EA50}"/>
    <cellStyle name="Comma 2 2 4 3 5" xfId="3921" xr:uid="{FCFC8C82-374D-4DBD-99A2-8F6C4EF0ACDC}"/>
    <cellStyle name="Comma 2 2 4 4" xfId="629" xr:uid="{A2931196-9634-4C1F-99FD-AF1612565C18}"/>
    <cellStyle name="Comma 2 2 4 4 2" xfId="1082" xr:uid="{3B1B0FBB-57E1-49FF-A9DC-461BA1DA3CEC}"/>
    <cellStyle name="Comma 2 2 4 4 2 2" xfId="2119" xr:uid="{F1F13BA8-1877-422D-9950-9C1FF72610B9}"/>
    <cellStyle name="Comma 2 2 4 4 2 2 2" xfId="5793" xr:uid="{EB9C87E9-919E-4394-9B45-006F559CA925}"/>
    <cellStyle name="Comma 2 2 4 4 2 3" xfId="4756" xr:uid="{B7010B5D-026E-436B-9B18-3EB082BDF9B0}"/>
    <cellStyle name="Comma 2 2 4 4 3" xfId="2120" xr:uid="{22075BCB-535F-4F69-B76A-C30861FA32D6}"/>
    <cellStyle name="Comma 2 2 4 4 3 2" xfId="5794" xr:uid="{687B5619-4A42-4838-A229-B306CA8B3642}"/>
    <cellStyle name="Comma 2 2 4 4 4" xfId="4315" xr:uid="{78838C58-84C6-4D70-BFDC-A7DA3A1224FC}"/>
    <cellStyle name="Comma 2 2 4 5" xfId="413" xr:uid="{F95FA0B4-7F1F-4014-9430-528B58867671}"/>
    <cellStyle name="Comma 2 2 4 5 2" xfId="1083" xr:uid="{7801939B-A944-4D39-9344-10BDDB621CE2}"/>
    <cellStyle name="Comma 2 2 4 5 2 2" xfId="2121" xr:uid="{A8F8AE4B-AA63-466F-B2CF-CBE3181C2924}"/>
    <cellStyle name="Comma 2 2 4 5 2 2 2" xfId="5795" xr:uid="{825DD32D-C7A8-4B58-80A1-4E2083E6A080}"/>
    <cellStyle name="Comma 2 2 4 5 2 3" xfId="4757" xr:uid="{56A43A82-8C0F-437D-8C03-06509B6EB585}"/>
    <cellStyle name="Comma 2 2 4 5 3" xfId="2122" xr:uid="{95EB8D2E-1046-40E7-A139-60C33BDF52BA}"/>
    <cellStyle name="Comma 2 2 4 5 3 2" xfId="5796" xr:uid="{88898130-3EC6-4C02-97D6-B213EF7C50A9}"/>
    <cellStyle name="Comma 2 2 4 5 4" xfId="4099" xr:uid="{C616627A-4A17-45A2-8F34-AEAA375C03F0}"/>
    <cellStyle name="Comma 2 2 4 6" xfId="1084" xr:uid="{A42DF4F6-AFA7-473C-BD65-3E8497A1EE23}"/>
    <cellStyle name="Comma 2 2 4 6 2" xfId="2123" xr:uid="{F34C3CB2-CE33-44AA-9628-98552F9764D8}"/>
    <cellStyle name="Comma 2 2 4 6 2 2" xfId="5797" xr:uid="{E3ED082C-8D87-4248-8F48-061DEC43B9E2}"/>
    <cellStyle name="Comma 2 2 4 6 3" xfId="4758" xr:uid="{4295EA90-3BEB-469C-B486-AC7A4DD36C8B}"/>
    <cellStyle name="Comma 2 2 4 7" xfId="2124" xr:uid="{D6C877F0-BA1B-4F87-BC15-5323A8D1B8D8}"/>
    <cellStyle name="Comma 2 2 4 7 2" xfId="5798" xr:uid="{2F49C812-0B16-482B-ABDF-7B0529E208C3}"/>
    <cellStyle name="Comma 2 2 4 8" xfId="3731" xr:uid="{5C81ABC1-A423-4FA0-9C0F-06F72E5F72AC}"/>
    <cellStyle name="Comma 2 2 5" xfId="16" xr:uid="{39FE471E-B764-44FA-BE5F-716724DDA57F}"/>
    <cellStyle name="Comma 2 2 5 2" xfId="170" xr:uid="{B531D0E1-61F6-4517-A270-B209A4A64D17}"/>
    <cellStyle name="Comma 2 2 5 2 2" xfId="379" xr:uid="{CB1A1179-A7E1-4822-B641-EDE5DDDFB90C}"/>
    <cellStyle name="Comma 2 2 5 2 2 2" xfId="630" xr:uid="{666A8A98-494F-4AC2-AA08-138E6A31A194}"/>
    <cellStyle name="Comma 2 2 5 2 2 2 2" xfId="1085" xr:uid="{4F78F73A-9939-415B-AD7E-D4ABA549601E}"/>
    <cellStyle name="Comma 2 2 5 2 2 2 2 2" xfId="2125" xr:uid="{18FD2DEF-5BE7-4C48-BF5E-EB8C7B83B33B}"/>
    <cellStyle name="Comma 2 2 5 2 2 2 2 2 2" xfId="5799" xr:uid="{535B4521-C294-40DE-8B9A-149C5AFC4FD7}"/>
    <cellStyle name="Comma 2 2 5 2 2 2 2 3" xfId="4759" xr:uid="{8C91D541-D413-45D8-B063-9150B17B407B}"/>
    <cellStyle name="Comma 2 2 5 2 2 2 3" xfId="2126" xr:uid="{CBF45707-3F35-4673-AD3E-4DDA06B53830}"/>
    <cellStyle name="Comma 2 2 5 2 2 2 3 2" xfId="5800" xr:uid="{22E35BF5-55CA-43DA-A68F-62245DA425C0}"/>
    <cellStyle name="Comma 2 2 5 2 2 2 4" xfId="4316" xr:uid="{BC2F775F-C490-4C5F-9CF8-5759F277E11B}"/>
    <cellStyle name="Comma 2 2 5 2 2 3" xfId="1086" xr:uid="{7CD8AD67-3221-4843-AE48-11814E28C063}"/>
    <cellStyle name="Comma 2 2 5 2 2 3 2" xfId="2127" xr:uid="{CE38AF13-D9C3-4C59-A255-3FBD387AEA36}"/>
    <cellStyle name="Comma 2 2 5 2 2 3 2 2" xfId="5801" xr:uid="{7E3A329C-9642-4120-A0EA-B5BBDD7A2C62}"/>
    <cellStyle name="Comma 2 2 5 2 2 3 3" xfId="4760" xr:uid="{2551EC16-060A-4E95-9DA5-1F206BE5F2A1}"/>
    <cellStyle name="Comma 2 2 5 2 2 4" xfId="2128" xr:uid="{BC6147E6-5513-41B1-A145-F8C11258C294}"/>
    <cellStyle name="Comma 2 2 5 2 2 4 2" xfId="5802" xr:uid="{B733DAB5-2609-4A8B-A1F9-5B567C1364C1}"/>
    <cellStyle name="Comma 2 2 5 2 2 5" xfId="4067" xr:uid="{0B5A153F-B2DF-4A8F-A1A1-EAF28D185CE2}"/>
    <cellStyle name="Comma 2 2 5 2 3" xfId="631" xr:uid="{31558DB1-1852-4A6F-987B-F061E8B76DE5}"/>
    <cellStyle name="Comma 2 2 5 2 3 2" xfId="1087" xr:uid="{A86DBD76-76DB-4F05-A0B2-87A0A85A12B6}"/>
    <cellStyle name="Comma 2 2 5 2 3 2 2" xfId="2129" xr:uid="{F671E559-EEF5-4515-B410-9BA5751131C2}"/>
    <cellStyle name="Comma 2 2 5 2 3 2 2 2" xfId="5803" xr:uid="{39BB0376-743E-422B-A588-965BC5E48F4D}"/>
    <cellStyle name="Comma 2 2 5 2 3 2 3" xfId="4761" xr:uid="{BCD5B973-0B5E-4816-AEB3-1544F7C3318E}"/>
    <cellStyle name="Comma 2 2 5 2 3 3" xfId="2130" xr:uid="{EA7EE11A-2FF1-4A4C-85D7-9C88B5007564}"/>
    <cellStyle name="Comma 2 2 5 2 3 3 2" xfId="5804" xr:uid="{31B374DF-FD2D-40DB-AD83-55CB79D1572E}"/>
    <cellStyle name="Comma 2 2 5 2 3 4" xfId="4317" xr:uid="{04F5AEEA-BB63-40EE-A598-8FBFA3980788}"/>
    <cellStyle name="Comma 2 2 5 2 4" xfId="559" xr:uid="{E365933F-C9D9-498E-BD3B-84D1E626BA4B}"/>
    <cellStyle name="Comma 2 2 5 2 4 2" xfId="1088" xr:uid="{8D01324B-973E-4830-80FA-744991C5224B}"/>
    <cellStyle name="Comma 2 2 5 2 4 2 2" xfId="2131" xr:uid="{94D2AFBC-B387-46F0-876B-4B10FDC08192}"/>
    <cellStyle name="Comma 2 2 5 2 4 2 2 2" xfId="5805" xr:uid="{37CBC69C-4D02-44F4-83AC-96746A6F69A6}"/>
    <cellStyle name="Comma 2 2 5 2 4 2 3" xfId="4762" xr:uid="{C102E854-5956-4413-9A97-653438D9AE22}"/>
    <cellStyle name="Comma 2 2 5 2 4 3" xfId="2132" xr:uid="{CFDF6F50-2105-44B2-9B28-76C2A8F79215}"/>
    <cellStyle name="Comma 2 2 5 2 4 3 2" xfId="5806" xr:uid="{9FD4F73D-F5C2-4D1F-A571-5DAE7DA5D194}"/>
    <cellStyle name="Comma 2 2 5 2 4 4" xfId="4245" xr:uid="{33774684-27AC-4088-8CB7-7A2078854AEE}"/>
    <cellStyle name="Comma 2 2 5 2 5" xfId="1089" xr:uid="{EAE3349D-80E6-4FF5-ADC7-134F15657FD8}"/>
    <cellStyle name="Comma 2 2 5 2 5 2" xfId="2133" xr:uid="{4120DBF1-E3B0-43C8-9F1D-BDE4C74FE6FF}"/>
    <cellStyle name="Comma 2 2 5 2 5 2 2" xfId="5807" xr:uid="{89773E6E-0692-49DB-96B8-2A9ED33E0FDF}"/>
    <cellStyle name="Comma 2 2 5 2 5 3" xfId="4763" xr:uid="{513128C9-D55E-4DB0-B34B-8E171ECEBF1B}"/>
    <cellStyle name="Comma 2 2 5 2 6" xfId="2134" xr:uid="{33DC70A4-11B2-4135-B9CC-B740CD2A8DDE}"/>
    <cellStyle name="Comma 2 2 5 2 6 2" xfId="5808" xr:uid="{0C19C88D-E680-45CB-8445-EB71C167CD5E}"/>
    <cellStyle name="Comma 2 2 5 2 7" xfId="3877" xr:uid="{AD538206-AEE0-4FB6-B1A1-16955830ECC7}"/>
    <cellStyle name="Comma 2 2 5 3" xfId="231" xr:uid="{0354E108-45D0-4AA6-9292-50883D9BE6B4}"/>
    <cellStyle name="Comma 2 2 5 3 2" xfId="632" xr:uid="{2DAADDB7-35C8-49B8-9D4B-93D4F7A34EEF}"/>
    <cellStyle name="Comma 2 2 5 3 2 2" xfId="1090" xr:uid="{A352E6CA-20B9-448A-A1B2-C269F63D29D9}"/>
    <cellStyle name="Comma 2 2 5 3 2 2 2" xfId="2135" xr:uid="{81D331B2-2A57-42AC-98C6-7FB2846DA72A}"/>
    <cellStyle name="Comma 2 2 5 3 2 2 2 2" xfId="5809" xr:uid="{E20AEBA7-C5D5-4D19-B521-CB7A18DB44B1}"/>
    <cellStyle name="Comma 2 2 5 3 2 2 3" xfId="4764" xr:uid="{4244DA92-D78F-443A-A975-F486725463B8}"/>
    <cellStyle name="Comma 2 2 5 3 2 3" xfId="2136" xr:uid="{1E5F1B6E-5C5B-4F98-9339-72429B208A5A}"/>
    <cellStyle name="Comma 2 2 5 3 2 3 2" xfId="5810" xr:uid="{3E00E0B1-67D0-4650-A560-37D9FBE32AFF}"/>
    <cellStyle name="Comma 2 2 5 3 2 4" xfId="4318" xr:uid="{FDAD47CE-E5EF-48CB-9974-24DAC52314A2}"/>
    <cellStyle name="Comma 2 2 5 3 3" xfId="1091" xr:uid="{F4CC1CC7-A8D4-4A6D-AFBC-A622D6917042}"/>
    <cellStyle name="Comma 2 2 5 3 3 2" xfId="2137" xr:uid="{645E3955-9931-48EA-917F-3C279411923B}"/>
    <cellStyle name="Comma 2 2 5 3 3 2 2" xfId="5811" xr:uid="{6FBDF688-6015-4CA5-92A6-44AC0BC5B80E}"/>
    <cellStyle name="Comma 2 2 5 3 3 3" xfId="4765" xr:uid="{3C0CC30D-55DD-4B86-975B-054CC83737CF}"/>
    <cellStyle name="Comma 2 2 5 3 4" xfId="2138" xr:uid="{B6158E48-6FEF-4F4C-9C9A-A73690C461FE}"/>
    <cellStyle name="Comma 2 2 5 3 4 2" xfId="5812" xr:uid="{0746EE02-3932-45BB-AD8E-2BD8ED86B008}"/>
    <cellStyle name="Comma 2 2 5 3 5" xfId="3922" xr:uid="{3C0EB9C6-CC24-4865-8313-61C99AB19F76}"/>
    <cellStyle name="Comma 2 2 5 4" xfId="633" xr:uid="{55A6B751-44B0-4E19-9AB4-7138E6D2810C}"/>
    <cellStyle name="Comma 2 2 5 4 2" xfId="1092" xr:uid="{97064074-2A56-4ABB-8422-0CE9FEAFFE19}"/>
    <cellStyle name="Comma 2 2 5 4 2 2" xfId="2139" xr:uid="{7BA143EE-CB7D-4065-B721-7F23BC63D1C2}"/>
    <cellStyle name="Comma 2 2 5 4 2 2 2" xfId="5813" xr:uid="{6C1EC38E-1531-4902-80E6-64ECC21FD13A}"/>
    <cellStyle name="Comma 2 2 5 4 2 3" xfId="4766" xr:uid="{86A5E21F-F3BE-47CF-8486-139F8907B8FA}"/>
    <cellStyle name="Comma 2 2 5 4 3" xfId="2140" xr:uid="{15189500-B4FE-4029-9571-D7CD832AF7C4}"/>
    <cellStyle name="Comma 2 2 5 4 3 2" xfId="5814" xr:uid="{22C7C2E1-C8BA-42D2-B407-F64977C75947}"/>
    <cellStyle name="Comma 2 2 5 4 4" xfId="4319" xr:uid="{4DA838CF-CDFA-48F9-B754-5D1451C01421}"/>
    <cellStyle name="Comma 2 2 5 5" xfId="414" xr:uid="{2A05C7A4-FEDD-432C-9697-B26C851711D5}"/>
    <cellStyle name="Comma 2 2 5 5 2" xfId="1093" xr:uid="{3E2F6AA9-F50F-4B40-B6C0-F671F1CBCE3F}"/>
    <cellStyle name="Comma 2 2 5 5 2 2" xfId="2141" xr:uid="{B551C281-685E-4CD9-8A0A-81C280332D9B}"/>
    <cellStyle name="Comma 2 2 5 5 2 2 2" xfId="5815" xr:uid="{FF1D3E8C-57BB-40F0-A723-9E5DB18F6168}"/>
    <cellStyle name="Comma 2 2 5 5 2 3" xfId="4767" xr:uid="{89A946FF-19E1-4248-8F1A-50876334BFAF}"/>
    <cellStyle name="Comma 2 2 5 5 3" xfId="2142" xr:uid="{97A18E34-4A75-47C3-B5AD-F2A9E2DC58C9}"/>
    <cellStyle name="Comma 2 2 5 5 3 2" xfId="5816" xr:uid="{06D02A60-F5A2-42D6-AE4E-BA5CBD244227}"/>
    <cellStyle name="Comma 2 2 5 5 4" xfId="4100" xr:uid="{87C15D68-31E6-4DFB-8149-01546029ED02}"/>
    <cellStyle name="Comma 2 2 5 6" xfId="1094" xr:uid="{0732F734-4CC0-4A36-9F39-6BC1A8FAECD9}"/>
    <cellStyle name="Comma 2 2 5 6 2" xfId="2143" xr:uid="{D7DD174A-9E52-4F67-953F-00D7D74B4EFE}"/>
    <cellStyle name="Comma 2 2 5 6 2 2" xfId="5817" xr:uid="{95AEAAD1-1B6A-4EDC-A2BB-162B2220E45C}"/>
    <cellStyle name="Comma 2 2 5 6 3" xfId="4768" xr:uid="{1BD26FA0-57FE-43A8-BEDA-B0324361BE8E}"/>
    <cellStyle name="Comma 2 2 5 7" xfId="2144" xr:uid="{56062BF6-31DB-4AF0-9F33-A11386994411}"/>
    <cellStyle name="Comma 2 2 5 7 2" xfId="5818" xr:uid="{5A84EA49-2F20-47D9-9835-D8CD78C84424}"/>
    <cellStyle name="Comma 2 2 5 8" xfId="3732" xr:uid="{61167918-9B14-4741-8EE9-F95FFC967AFB}"/>
    <cellStyle name="Comma 2 2 6" xfId="17" xr:uid="{5530860F-BB72-409A-BEEE-851442DBA175}"/>
    <cellStyle name="Comma 2 2 6 2" xfId="126" xr:uid="{274DE9F9-0552-402E-952C-3B8DAD94FB6C}"/>
    <cellStyle name="Comma 2 2 6 2 2" xfId="335" xr:uid="{E739C946-8BF9-439C-BACF-AB7B2E9FAECD}"/>
    <cellStyle name="Comma 2 2 6 2 2 2" xfId="634" xr:uid="{B1DC591A-F650-487E-A609-A95E5D4E675D}"/>
    <cellStyle name="Comma 2 2 6 2 2 2 2" xfId="1095" xr:uid="{10B151DF-9E59-4594-9048-4F38BFACECEE}"/>
    <cellStyle name="Comma 2 2 6 2 2 2 2 2" xfId="2145" xr:uid="{EA7A3A55-48F9-455F-B3C0-EE7870C7570E}"/>
    <cellStyle name="Comma 2 2 6 2 2 2 2 2 2" xfId="5819" xr:uid="{47BFA0C9-D529-4972-BD95-199CA2701B87}"/>
    <cellStyle name="Comma 2 2 6 2 2 2 2 3" xfId="4769" xr:uid="{C1D03474-F7AA-4C8A-8DC8-58F7DBB8721E}"/>
    <cellStyle name="Comma 2 2 6 2 2 2 3" xfId="2146" xr:uid="{5007395A-E6E6-4112-A9F6-D20F27932DE7}"/>
    <cellStyle name="Comma 2 2 6 2 2 2 3 2" xfId="5820" xr:uid="{57D36EB4-8E99-4533-AD47-FB29D6DB8F46}"/>
    <cellStyle name="Comma 2 2 6 2 2 2 4" xfId="4320" xr:uid="{1FAE1397-3333-49E0-B124-94F06967AFBA}"/>
    <cellStyle name="Comma 2 2 6 2 2 3" xfId="1096" xr:uid="{9A4922C9-922F-4266-8EE3-42B2D0CD88D1}"/>
    <cellStyle name="Comma 2 2 6 2 2 3 2" xfId="2147" xr:uid="{1A5B828A-8633-44C3-90A9-1CF2FA361517}"/>
    <cellStyle name="Comma 2 2 6 2 2 3 2 2" xfId="5821" xr:uid="{EF910985-8CAB-4F57-9200-54625DE0BF2C}"/>
    <cellStyle name="Comma 2 2 6 2 2 3 3" xfId="4770" xr:uid="{A19A8387-6BD7-471D-9F5E-8F6F2D5EF338}"/>
    <cellStyle name="Comma 2 2 6 2 2 4" xfId="2148" xr:uid="{8E11F59C-A8C4-4C72-AE50-98904D4C2700}"/>
    <cellStyle name="Comma 2 2 6 2 2 4 2" xfId="5822" xr:uid="{CB414BCA-8B15-48CD-B53C-7BF85DCBF0A2}"/>
    <cellStyle name="Comma 2 2 6 2 2 5" xfId="4023" xr:uid="{B74A8786-0834-4752-9601-F8B84CA3F724}"/>
    <cellStyle name="Comma 2 2 6 2 3" xfId="635" xr:uid="{824D802D-AB62-426D-9E5B-6096BCA55E97}"/>
    <cellStyle name="Comma 2 2 6 2 3 2" xfId="1097" xr:uid="{CCF91925-B661-4182-8586-75ED443C2D3D}"/>
    <cellStyle name="Comma 2 2 6 2 3 2 2" xfId="2149" xr:uid="{BBF3E1EF-FFA6-4AE5-A6D8-57CDE047B658}"/>
    <cellStyle name="Comma 2 2 6 2 3 2 2 2" xfId="5823" xr:uid="{63D89CB5-E23E-49FF-9AD5-1EBF0DA46795}"/>
    <cellStyle name="Comma 2 2 6 2 3 2 3" xfId="4771" xr:uid="{AE027556-0485-461A-AF2F-FB6203D41BC1}"/>
    <cellStyle name="Comma 2 2 6 2 3 3" xfId="2150" xr:uid="{7DD127EE-B4D6-4F60-8E02-D981D643F4FE}"/>
    <cellStyle name="Comma 2 2 6 2 3 3 2" xfId="5824" xr:uid="{7013CDC4-0F82-4669-8AB2-94EC45C469AD}"/>
    <cellStyle name="Comma 2 2 6 2 3 4" xfId="4321" xr:uid="{5D16092A-3460-423A-9F37-11AEEA0F3440}"/>
    <cellStyle name="Comma 2 2 6 2 4" xfId="515" xr:uid="{20D5A2A0-A8E4-410A-8661-685CEE5E6DA8}"/>
    <cellStyle name="Comma 2 2 6 2 4 2" xfId="1098" xr:uid="{EEF8D963-36A6-4915-A342-E35D2E9E7996}"/>
    <cellStyle name="Comma 2 2 6 2 4 2 2" xfId="2151" xr:uid="{FA037F13-CD9B-49A0-A326-252A1F383AB1}"/>
    <cellStyle name="Comma 2 2 6 2 4 2 2 2" xfId="5825" xr:uid="{4FC2C5DB-2618-41A8-944E-207EBFCDEB6F}"/>
    <cellStyle name="Comma 2 2 6 2 4 2 3" xfId="4772" xr:uid="{4926A885-1DBE-4D84-A309-1D9B426291FE}"/>
    <cellStyle name="Comma 2 2 6 2 4 3" xfId="2152" xr:uid="{B94B82CF-769E-4550-A210-E8935EAB32D8}"/>
    <cellStyle name="Comma 2 2 6 2 4 3 2" xfId="5826" xr:uid="{71891A0C-D3F8-4E52-A463-2A53272ADADF}"/>
    <cellStyle name="Comma 2 2 6 2 4 4" xfId="4201" xr:uid="{14A1D449-70E4-4F5D-AC93-97459613FE60}"/>
    <cellStyle name="Comma 2 2 6 2 5" xfId="1099" xr:uid="{89336195-AC10-459E-B09A-54E7EC75BBC7}"/>
    <cellStyle name="Comma 2 2 6 2 5 2" xfId="2153" xr:uid="{FCB3D56B-3AF6-4D13-B12F-D9F051796A62}"/>
    <cellStyle name="Comma 2 2 6 2 5 2 2" xfId="5827" xr:uid="{6AA45A7D-EDC3-4142-8390-8CDE5614E986}"/>
    <cellStyle name="Comma 2 2 6 2 5 3" xfId="4773" xr:uid="{503841A3-90F8-4138-A784-1632FED6A8B9}"/>
    <cellStyle name="Comma 2 2 6 2 6" xfId="2154" xr:uid="{2552B3AA-DE9F-485A-98EA-01EAE38581D7}"/>
    <cellStyle name="Comma 2 2 6 2 6 2" xfId="5828" xr:uid="{0E495B8C-144D-4751-AEE4-5A66A64DE626}"/>
    <cellStyle name="Comma 2 2 6 2 7" xfId="3833" xr:uid="{D30E5EA8-D142-4E16-9EFE-62FD1B394AE8}"/>
    <cellStyle name="Comma 2 2 6 3" xfId="232" xr:uid="{3DF4EDE0-3839-40CE-AD44-69BE5C1A7968}"/>
    <cellStyle name="Comma 2 2 6 3 2" xfId="636" xr:uid="{604E11AB-AF28-4FBC-A471-52602BC3711F}"/>
    <cellStyle name="Comma 2 2 6 3 2 2" xfId="1100" xr:uid="{62F5F261-4829-48DD-8E81-CE2A05CE74F4}"/>
    <cellStyle name="Comma 2 2 6 3 2 2 2" xfId="2155" xr:uid="{2E051453-BF4F-44A6-88F8-FF1DAA06DC83}"/>
    <cellStyle name="Comma 2 2 6 3 2 2 2 2" xfId="5829" xr:uid="{92871D52-DD98-4444-BF93-01D11D2686C8}"/>
    <cellStyle name="Comma 2 2 6 3 2 2 3" xfId="4774" xr:uid="{A31A4F73-8691-487E-9670-25E015F43CD2}"/>
    <cellStyle name="Comma 2 2 6 3 2 3" xfId="2156" xr:uid="{910D17BE-4002-4739-94A0-E7E0C4D4BB68}"/>
    <cellStyle name="Comma 2 2 6 3 2 3 2" xfId="5830" xr:uid="{5DFBFAE0-455F-4C10-806A-8667C36619F5}"/>
    <cellStyle name="Comma 2 2 6 3 2 4" xfId="4322" xr:uid="{24917B43-8108-47A4-B499-9A5132DC7B97}"/>
    <cellStyle name="Comma 2 2 6 3 3" xfId="1101" xr:uid="{69456A83-64FB-4E3D-9361-4FC2E0F9482F}"/>
    <cellStyle name="Comma 2 2 6 3 3 2" xfId="2157" xr:uid="{4084A331-DB20-41D1-A7AF-7CC359DB7500}"/>
    <cellStyle name="Comma 2 2 6 3 3 2 2" xfId="5831" xr:uid="{27D86F08-F6A7-4627-9C13-31D5B968223B}"/>
    <cellStyle name="Comma 2 2 6 3 3 3" xfId="4775" xr:uid="{D72D7466-47DD-4072-A067-15DA2AB6FE1F}"/>
    <cellStyle name="Comma 2 2 6 3 4" xfId="2158" xr:uid="{FC5B5A08-2689-47CF-B537-2CA771A61CD0}"/>
    <cellStyle name="Comma 2 2 6 3 4 2" xfId="5832" xr:uid="{4A46F977-72A8-4769-8EA2-7CB5C001E8EA}"/>
    <cellStyle name="Comma 2 2 6 3 5" xfId="3923" xr:uid="{D5F0C89F-5F4E-44BE-803C-E2DC4E4E1CC4}"/>
    <cellStyle name="Comma 2 2 6 4" xfId="637" xr:uid="{AFB4CB47-5BC1-4B97-849B-8AC575E33AEA}"/>
    <cellStyle name="Comma 2 2 6 4 2" xfId="1102" xr:uid="{7A900984-F887-44C3-A388-250BB5C66F7D}"/>
    <cellStyle name="Comma 2 2 6 4 2 2" xfId="2159" xr:uid="{DFCC0709-85C7-4DA3-8995-5BE74ACD4D38}"/>
    <cellStyle name="Comma 2 2 6 4 2 2 2" xfId="5833" xr:uid="{9D9C1105-6685-449C-A1CC-E96CB67B8185}"/>
    <cellStyle name="Comma 2 2 6 4 2 3" xfId="4776" xr:uid="{9FD36245-63BB-4C3A-8200-1E68F165EF3C}"/>
    <cellStyle name="Comma 2 2 6 4 3" xfId="2160" xr:uid="{94BB41D2-E553-4257-8C50-B947BFD37F9D}"/>
    <cellStyle name="Comma 2 2 6 4 3 2" xfId="5834" xr:uid="{67A8CCF4-882C-4ED6-9D1A-6C4F13C7BBA8}"/>
    <cellStyle name="Comma 2 2 6 4 4" xfId="4323" xr:uid="{D2C82310-0111-4FA2-B82F-381C06788CF0}"/>
    <cellStyle name="Comma 2 2 6 5" xfId="415" xr:uid="{BD691490-FD45-4F8F-849E-CBD7C8C82FC3}"/>
    <cellStyle name="Comma 2 2 6 5 2" xfId="1103" xr:uid="{C39AF449-09F0-4D7C-BBE1-282B894FAD79}"/>
    <cellStyle name="Comma 2 2 6 5 2 2" xfId="2161" xr:uid="{FFBBC6B8-7DD3-42F3-B433-054680909412}"/>
    <cellStyle name="Comma 2 2 6 5 2 2 2" xfId="5835" xr:uid="{BAA34994-07FE-43F5-BFCF-08D7E12FCEB3}"/>
    <cellStyle name="Comma 2 2 6 5 2 3" xfId="4777" xr:uid="{65E71669-7772-4BD9-946E-EF89ACBBCB8A}"/>
    <cellStyle name="Comma 2 2 6 5 3" xfId="2162" xr:uid="{60D6963A-84A5-4B54-9289-6A3DDA96CF3F}"/>
    <cellStyle name="Comma 2 2 6 5 3 2" xfId="5836" xr:uid="{C6700A2C-8DD4-46DD-9DF9-D4E047D8E9AB}"/>
    <cellStyle name="Comma 2 2 6 5 4" xfId="4101" xr:uid="{761F842C-C981-46DF-AB2E-9AE61F41B10E}"/>
    <cellStyle name="Comma 2 2 6 6" xfId="1104" xr:uid="{446B1833-AB15-419B-9CDE-45EAA5C28E03}"/>
    <cellStyle name="Comma 2 2 6 6 2" xfId="2163" xr:uid="{55366B57-7B59-4061-8DA3-80807BBC5CE9}"/>
    <cellStyle name="Comma 2 2 6 6 2 2" xfId="5837" xr:uid="{13D24E5C-5CA3-4CB9-8156-BFE1333D3EB0}"/>
    <cellStyle name="Comma 2 2 6 6 3" xfId="4778" xr:uid="{7B0A8DEE-AE5A-460A-A3A7-723A01E76B3D}"/>
    <cellStyle name="Comma 2 2 6 7" xfId="2164" xr:uid="{B6B564BD-2296-4D37-8ABC-E01C6CEDAD30}"/>
    <cellStyle name="Comma 2 2 6 7 2" xfId="5838" xr:uid="{2621E4BD-9F92-4597-B90F-8A6D423854BD}"/>
    <cellStyle name="Comma 2 2 6 8" xfId="3733" xr:uid="{482F2B91-4A76-4ED1-A8EF-6B8B37F4CE30}"/>
    <cellStyle name="Comma 2 2 7" xfId="105" xr:uid="{72F1CC20-6130-49DB-B597-4C3E25660CBB}"/>
    <cellStyle name="Comma 2 2 7 2" xfId="314" xr:uid="{AE0B9A1E-F402-4019-B8C6-2C75ED97CC40}"/>
    <cellStyle name="Comma 2 2 7 2 2" xfId="638" xr:uid="{B38C9DC7-FB53-4C5B-8A95-4AFEFD64B4E2}"/>
    <cellStyle name="Comma 2 2 7 2 2 2" xfId="1105" xr:uid="{659022AC-5F38-4C56-A7D0-710FF2192CB3}"/>
    <cellStyle name="Comma 2 2 7 2 2 2 2" xfId="2165" xr:uid="{E9D6F727-A7A0-438D-991C-31528BE4A049}"/>
    <cellStyle name="Comma 2 2 7 2 2 2 2 2" xfId="5839" xr:uid="{C058F361-E37B-4228-834F-D64CD94D1F17}"/>
    <cellStyle name="Comma 2 2 7 2 2 2 3" xfId="4779" xr:uid="{F7D90CCA-AFD0-42CB-880C-1843D9A1AFC5}"/>
    <cellStyle name="Comma 2 2 7 2 2 3" xfId="2166" xr:uid="{2D89865A-2861-475C-B93B-2E2CD62C3C8B}"/>
    <cellStyle name="Comma 2 2 7 2 2 3 2" xfId="5840" xr:uid="{26295B5D-517F-4279-92B3-A19FEEFA375C}"/>
    <cellStyle name="Comma 2 2 7 2 2 4" xfId="4324" xr:uid="{FB34A25F-823B-438C-92BF-83C78832213B}"/>
    <cellStyle name="Comma 2 2 7 2 3" xfId="1106" xr:uid="{DB0AE696-42A5-47EE-A1F5-E288EC2FBBD1}"/>
    <cellStyle name="Comma 2 2 7 2 3 2" xfId="2167" xr:uid="{6E809427-407F-4F04-930B-079C7AAC5A2D}"/>
    <cellStyle name="Comma 2 2 7 2 3 2 2" xfId="5841" xr:uid="{79780E5A-F3C2-4A5D-8AE9-9AD730FFCFC3}"/>
    <cellStyle name="Comma 2 2 7 2 3 3" xfId="4780" xr:uid="{628B792F-4FA2-481F-A6CD-8061A8386433}"/>
    <cellStyle name="Comma 2 2 7 2 4" xfId="2168" xr:uid="{08E5BA87-011F-4EF8-97D7-5A006C49910A}"/>
    <cellStyle name="Comma 2 2 7 2 4 2" xfId="5842" xr:uid="{9D574E8D-963D-4C06-958B-5A847C00F8C0}"/>
    <cellStyle name="Comma 2 2 7 2 5" xfId="4002" xr:uid="{A7928D1C-A36E-41D0-AE80-1764D04CCEAA}"/>
    <cellStyle name="Comma 2 2 7 3" xfId="639" xr:uid="{3AD778A8-B381-4665-AB3D-B996B83CA24A}"/>
    <cellStyle name="Comma 2 2 7 3 2" xfId="1107" xr:uid="{FC87E870-0A5B-4642-B508-845459CD202A}"/>
    <cellStyle name="Comma 2 2 7 3 2 2" xfId="2169" xr:uid="{E55B13B9-C0D5-4E1D-ACA8-376C69A9093A}"/>
    <cellStyle name="Comma 2 2 7 3 2 2 2" xfId="5843" xr:uid="{DC1C8735-F7A1-4AB0-8B86-9585F696550E}"/>
    <cellStyle name="Comma 2 2 7 3 2 3" xfId="4781" xr:uid="{AB393C33-9A3F-49E8-8598-7D196A7A2D66}"/>
    <cellStyle name="Comma 2 2 7 3 3" xfId="2170" xr:uid="{017ADB4B-2A6E-413F-AA85-E0E2F4857313}"/>
    <cellStyle name="Comma 2 2 7 3 3 2" xfId="5844" xr:uid="{398DBC6C-3657-4221-A6A8-AB6D58416354}"/>
    <cellStyle name="Comma 2 2 7 3 4" xfId="4325" xr:uid="{772919B5-91F3-430B-87C5-18097D561B14}"/>
    <cellStyle name="Comma 2 2 7 4" xfId="494" xr:uid="{4838506D-E85D-4822-B3A3-3A13233205AD}"/>
    <cellStyle name="Comma 2 2 7 4 2" xfId="1108" xr:uid="{2E8210ED-366B-4191-BA31-AA9A11985749}"/>
    <cellStyle name="Comma 2 2 7 4 2 2" xfId="2171" xr:uid="{0E92FCD9-FE83-4890-9E97-E61B663686B9}"/>
    <cellStyle name="Comma 2 2 7 4 2 2 2" xfId="5845" xr:uid="{306064E3-E93C-4B52-ADF4-3C92716BA515}"/>
    <cellStyle name="Comma 2 2 7 4 2 3" xfId="4782" xr:uid="{3FEA7234-824A-43A9-A87F-ABB1CBE23AA7}"/>
    <cellStyle name="Comma 2 2 7 4 3" xfId="2172" xr:uid="{8D1262FD-B821-4582-B50D-DB1D0D4A4731}"/>
    <cellStyle name="Comma 2 2 7 4 3 2" xfId="5846" xr:uid="{296A9E0F-6F04-4AE4-95A3-4745F993900E}"/>
    <cellStyle name="Comma 2 2 7 4 4" xfId="4180" xr:uid="{A2B49473-1228-4B3F-B9F9-F080F547FA35}"/>
    <cellStyle name="Comma 2 2 7 5" xfId="1109" xr:uid="{79FEA542-1C65-41D6-B344-9B42117105F6}"/>
    <cellStyle name="Comma 2 2 7 5 2" xfId="2173" xr:uid="{46C6C20F-79EB-42E7-B278-702AFB796D95}"/>
    <cellStyle name="Comma 2 2 7 5 2 2" xfId="5847" xr:uid="{A3B49452-6538-42CC-BA1D-FA6EE4A45040}"/>
    <cellStyle name="Comma 2 2 7 5 3" xfId="4783" xr:uid="{B303CDDE-BCDA-462A-B860-770B60BDAC7F}"/>
    <cellStyle name="Comma 2 2 7 6" xfId="2174" xr:uid="{A4BC2CCC-FC7F-4D5C-A18C-2943C3AC210F}"/>
    <cellStyle name="Comma 2 2 7 6 2" xfId="5848" xr:uid="{5D8AFCC7-67F4-4557-ABB6-CD4F7801DA83}"/>
    <cellStyle name="Comma 2 2 7 7" xfId="3812" xr:uid="{6E36E607-CC40-429E-82DE-306CF2AFACB5}"/>
    <cellStyle name="Comma 2 2 8" xfId="221" xr:uid="{291E514F-136D-45C0-9DB4-212DF149585F}"/>
    <cellStyle name="Comma 2 2 8 2" xfId="640" xr:uid="{7FE56A4D-BA61-4406-9782-94CB3F58366B}"/>
    <cellStyle name="Comma 2 2 8 2 2" xfId="1110" xr:uid="{AAE20247-A4D5-4BCB-95D0-099C23D882FE}"/>
    <cellStyle name="Comma 2 2 8 2 2 2" xfId="2175" xr:uid="{702855B8-073E-43F3-ACD1-E6017F7D49B4}"/>
    <cellStyle name="Comma 2 2 8 2 2 2 2" xfId="5849" xr:uid="{92E50F06-0689-4FE0-B3D2-A9F5D378D94D}"/>
    <cellStyle name="Comma 2 2 8 2 2 3" xfId="4784" xr:uid="{0EE2C19D-5721-43DB-842E-5BE58F8129F1}"/>
    <cellStyle name="Comma 2 2 8 2 3" xfId="2176" xr:uid="{C34F7854-1A13-42D8-99B4-A5A0531B0B3B}"/>
    <cellStyle name="Comma 2 2 8 2 3 2" xfId="5850" xr:uid="{2C899E4E-5669-44A0-BE5A-13F6626A62CB}"/>
    <cellStyle name="Comma 2 2 8 2 4" xfId="4326" xr:uid="{856A6B07-38ED-451C-918C-D7BCC591E42C}"/>
    <cellStyle name="Comma 2 2 8 3" xfId="1111" xr:uid="{DE2B2277-C657-4668-8FE1-36C1D0803158}"/>
    <cellStyle name="Comma 2 2 8 3 2" xfId="2177" xr:uid="{E65304FD-DF2C-47FF-B898-DF40EDF23505}"/>
    <cellStyle name="Comma 2 2 8 3 2 2" xfId="5851" xr:uid="{8BF9E03C-9ACD-487F-BFCC-F1142D1A97CB}"/>
    <cellStyle name="Comma 2 2 8 3 3" xfId="4785" xr:uid="{F2E5A506-742A-4737-899A-03B50D3ABBAC}"/>
    <cellStyle name="Comma 2 2 8 4" xfId="2178" xr:uid="{EFD867E9-A8C7-4EA7-92BB-6759385FE1B0}"/>
    <cellStyle name="Comma 2 2 8 4 2" xfId="5852" xr:uid="{97FEE178-FB7E-441C-905C-7770FC54C4BD}"/>
    <cellStyle name="Comma 2 2 8 5" xfId="3912" xr:uid="{16A12130-EC89-45CA-BABE-88D391EB9E6C}"/>
    <cellStyle name="Comma 2 2 9" xfId="202" xr:uid="{6C4E2281-C667-4422-A9F9-07065C22A235}"/>
    <cellStyle name="Comma 2 2 9 2" xfId="641" xr:uid="{7AF37A73-7302-431B-B54E-B58D7F737A51}"/>
    <cellStyle name="Comma 2 2 9 2 2" xfId="1112" xr:uid="{D9B8123F-11AC-424C-B2D5-45761509ACDB}"/>
    <cellStyle name="Comma 2 2 9 2 2 2" xfId="2179" xr:uid="{092CFE70-8FCB-48E4-B0EC-20BF4830EE3B}"/>
    <cellStyle name="Comma 2 2 9 2 2 2 2" xfId="5853" xr:uid="{D3032E85-ECB7-47CB-8E83-3C8BF8F059E7}"/>
    <cellStyle name="Comma 2 2 9 2 2 3" xfId="4786" xr:uid="{BAB82DA1-FE9B-4965-9D58-95F5B1E44725}"/>
    <cellStyle name="Comma 2 2 9 2 3" xfId="2180" xr:uid="{D39C0EA7-1B88-476F-8F74-79420A45B4A2}"/>
    <cellStyle name="Comma 2 2 9 2 3 2" xfId="5854" xr:uid="{E4C41FF9-4F2F-440A-B513-A87664A879DB}"/>
    <cellStyle name="Comma 2 2 9 2 4" xfId="4327" xr:uid="{58E78E73-737D-48B1-A490-9F57ADAE5107}"/>
    <cellStyle name="Comma 2 2 9 3" xfId="1113" xr:uid="{9C5F1DC7-9FC0-4748-AD2C-12D2C4E9A05E}"/>
    <cellStyle name="Comma 2 2 9 3 2" xfId="2181" xr:uid="{263A0E7A-3911-42A0-93F2-D0D80723777F}"/>
    <cellStyle name="Comma 2 2 9 3 2 2" xfId="5855" xr:uid="{78D88A83-D8F9-4E34-A36E-236DFD8E5ABC}"/>
    <cellStyle name="Comma 2 2 9 3 3" xfId="4787" xr:uid="{816DC054-C109-4F8B-8B5A-3293945CE8D0}"/>
    <cellStyle name="Comma 2 2 9 4" xfId="2182" xr:uid="{20A962EF-7885-46F8-B61B-540BFEA60BAB}"/>
    <cellStyle name="Comma 2 2 9 4 2" xfId="5856" xr:uid="{C5BAED2F-53C0-4D9B-8B65-06922D58EBFE}"/>
    <cellStyle name="Comma 2 2 9 5" xfId="3900" xr:uid="{15D6CC52-8FD3-4AAA-957B-AB403C5BC1F9}"/>
    <cellStyle name="Comma 2 3" xfId="18" xr:uid="{B151BB9C-E3B6-4661-98AA-A6EFEACC1CEE}"/>
    <cellStyle name="Comma 2 3 10" xfId="1114" xr:uid="{4F123CD8-196E-4BB8-A062-617479946D14}"/>
    <cellStyle name="Comma 2 3 10 2" xfId="2183" xr:uid="{CC680E25-8FBB-4656-87A0-9D8E40BA1BFB}"/>
    <cellStyle name="Comma 2 3 10 2 2" xfId="5857" xr:uid="{06ABE23E-6A62-476A-A208-396D1A37DE60}"/>
    <cellStyle name="Comma 2 3 10 3" xfId="4788" xr:uid="{331D01B7-011A-4228-BB35-8C5259668EF4}"/>
    <cellStyle name="Comma 2 3 11" xfId="2184" xr:uid="{B38C9CA0-46F3-4405-AF2E-DD5EA1F01A01}"/>
    <cellStyle name="Comma 2 3 11 2" xfId="5858" xr:uid="{221F263A-0863-4304-9C5B-71E7582A3541}"/>
    <cellStyle name="Comma 2 3 12" xfId="3734" xr:uid="{25B21B97-3F0F-4D94-99E6-3198B1A07ED2}"/>
    <cellStyle name="Comma 2 3 2" xfId="19" xr:uid="{9DD0A5EB-4B76-4C8E-B403-CBDF9C8ADBA7}"/>
    <cellStyle name="Comma 2 3 2 2" xfId="161" xr:uid="{30A2F232-82F7-4DCD-819E-541B888CFE43}"/>
    <cellStyle name="Comma 2 3 2 2 2" xfId="370" xr:uid="{EB6D7723-3B15-4979-ABAF-97B5686CB58E}"/>
    <cellStyle name="Comma 2 3 2 2 2 2" xfId="642" xr:uid="{F8E78D68-BAE6-419B-BEBF-DC0268CCBE5B}"/>
    <cellStyle name="Comma 2 3 2 2 2 2 2" xfId="1115" xr:uid="{75F698F9-CE86-4952-8C66-FEB97AFF52FD}"/>
    <cellStyle name="Comma 2 3 2 2 2 2 2 2" xfId="2185" xr:uid="{8067EFA9-33A3-432A-A068-4444593A26D7}"/>
    <cellStyle name="Comma 2 3 2 2 2 2 2 2 2" xfId="5859" xr:uid="{E4CED7A1-1311-4811-8072-A95B1053EFDA}"/>
    <cellStyle name="Comma 2 3 2 2 2 2 2 3" xfId="4789" xr:uid="{205E1FDD-6C3B-4516-9DDC-59A39C6FFD56}"/>
    <cellStyle name="Comma 2 3 2 2 2 2 3" xfId="2186" xr:uid="{45F5C7B2-F351-4E01-9C62-9CD8D261434C}"/>
    <cellStyle name="Comma 2 3 2 2 2 2 3 2" xfId="5860" xr:uid="{02B929AB-0DC1-4168-8D82-9F763389BBB4}"/>
    <cellStyle name="Comma 2 3 2 2 2 2 4" xfId="4328" xr:uid="{FF0F04B5-9989-4F01-A24A-7A837847CED2}"/>
    <cellStyle name="Comma 2 3 2 2 2 3" xfId="1116" xr:uid="{B3F702B8-F863-4200-96D8-F92C1025E77D}"/>
    <cellStyle name="Comma 2 3 2 2 2 3 2" xfId="2187" xr:uid="{FDAB4C9C-FA84-4CA7-9F6E-CCFDF4D08EF0}"/>
    <cellStyle name="Comma 2 3 2 2 2 3 2 2" xfId="5861" xr:uid="{44F7CC3F-DED9-4B46-B601-47C21FDD0BD5}"/>
    <cellStyle name="Comma 2 3 2 2 2 3 3" xfId="4790" xr:uid="{9969431A-4E98-4F65-89CE-AC2D7C9EFFAF}"/>
    <cellStyle name="Comma 2 3 2 2 2 4" xfId="2188" xr:uid="{FC630057-26E9-4BFF-9411-1D09731E9FB8}"/>
    <cellStyle name="Comma 2 3 2 2 2 4 2" xfId="5862" xr:uid="{4D771600-5F25-4076-8C7A-65FFC057F30B}"/>
    <cellStyle name="Comma 2 3 2 2 2 5" xfId="4058" xr:uid="{14E8C8A4-B54F-48C3-A572-5523BC8F3262}"/>
    <cellStyle name="Comma 2 3 2 2 3" xfId="643" xr:uid="{30E4796A-02D5-49F5-9E44-F0B565979BD7}"/>
    <cellStyle name="Comma 2 3 2 2 3 2" xfId="1117" xr:uid="{5DE5FE61-3456-4216-BF40-DFA3B8838FC7}"/>
    <cellStyle name="Comma 2 3 2 2 3 2 2" xfId="2189" xr:uid="{60B801BF-B753-4A86-A55F-BB6CCF088059}"/>
    <cellStyle name="Comma 2 3 2 2 3 2 2 2" xfId="5863" xr:uid="{E6162913-6C70-407D-BCC3-364EDC70E8E1}"/>
    <cellStyle name="Comma 2 3 2 2 3 2 3" xfId="4791" xr:uid="{CA5C9830-505B-484E-9BD0-C0EF4CCB5F87}"/>
    <cellStyle name="Comma 2 3 2 2 3 3" xfId="2190" xr:uid="{ED5871DC-30EF-48CE-B819-EE28F0E61B50}"/>
    <cellStyle name="Comma 2 3 2 2 3 3 2" xfId="5864" xr:uid="{6B86C3A0-A649-41A4-BE5F-C009F59242E9}"/>
    <cellStyle name="Comma 2 3 2 2 3 4" xfId="4329" xr:uid="{77728E86-B60E-432B-B33F-5742F3F5339D}"/>
    <cellStyle name="Comma 2 3 2 2 4" xfId="550" xr:uid="{CAB1B8EC-C1E1-435A-A298-2A7C738C9997}"/>
    <cellStyle name="Comma 2 3 2 2 4 2" xfId="1118" xr:uid="{7A5E77E5-ABDB-432C-9BF3-DCC7EEDF38B6}"/>
    <cellStyle name="Comma 2 3 2 2 4 2 2" xfId="2191" xr:uid="{C3A349D3-D25D-4A36-B5ED-3E4A671FD6A3}"/>
    <cellStyle name="Comma 2 3 2 2 4 2 2 2" xfId="5865" xr:uid="{A996306F-9C2F-40C2-940C-22B7FD339A98}"/>
    <cellStyle name="Comma 2 3 2 2 4 2 3" xfId="4792" xr:uid="{FCC02C1C-41E2-4E11-92AF-2A8EB1E59CB2}"/>
    <cellStyle name="Comma 2 3 2 2 4 3" xfId="2192" xr:uid="{F76D6A43-C5CD-4E8C-94A4-C1894CC6B256}"/>
    <cellStyle name="Comma 2 3 2 2 4 3 2" xfId="5866" xr:uid="{46FE1A94-A7AE-40B5-ADB8-7801AFE5FB39}"/>
    <cellStyle name="Comma 2 3 2 2 4 4" xfId="4236" xr:uid="{717053A1-A431-4745-97B8-3638C2A09F38}"/>
    <cellStyle name="Comma 2 3 2 2 5" xfId="1119" xr:uid="{F391D8EC-42DC-40F8-BE71-2F6407047FCB}"/>
    <cellStyle name="Comma 2 3 2 2 5 2" xfId="2193" xr:uid="{77608E88-85EB-45E5-A923-DB9BDD98BBA6}"/>
    <cellStyle name="Comma 2 3 2 2 5 2 2" xfId="5867" xr:uid="{5D412F14-E232-4A1E-B7F9-33BF59F16E71}"/>
    <cellStyle name="Comma 2 3 2 2 5 3" xfId="4793" xr:uid="{53C775D9-E4AB-4724-AC27-D2CF2210BC17}"/>
    <cellStyle name="Comma 2 3 2 2 6" xfId="2194" xr:uid="{7C1BC2D4-00CF-4762-9BDB-E9B587461391}"/>
    <cellStyle name="Comma 2 3 2 2 6 2" xfId="5868" xr:uid="{0B0F6770-6596-4F6D-9AC2-5993F1647B36}"/>
    <cellStyle name="Comma 2 3 2 2 7" xfId="3868" xr:uid="{AAF3B6D2-95A0-4155-AD7D-F30448C09927}"/>
    <cellStyle name="Comma 2 3 2 3" xfId="234" xr:uid="{279F1D04-24B6-4B6E-9E25-1F7D80287C05}"/>
    <cellStyle name="Comma 2 3 2 3 2" xfId="644" xr:uid="{F12C3DBB-CEAF-46C0-94C9-5F9845A8CFC9}"/>
    <cellStyle name="Comma 2 3 2 3 2 2" xfId="1120" xr:uid="{56ED0A53-0119-48A0-B65A-C693F141F152}"/>
    <cellStyle name="Comma 2 3 2 3 2 2 2" xfId="2195" xr:uid="{535BD47A-EDB0-4C56-B96B-8420D4C95E20}"/>
    <cellStyle name="Comma 2 3 2 3 2 2 2 2" xfId="5869" xr:uid="{90A4229B-7AA6-4AD2-92D6-1008E6104942}"/>
    <cellStyle name="Comma 2 3 2 3 2 2 3" xfId="4794" xr:uid="{C46511D8-411E-40A6-BF2E-266235EF6CA2}"/>
    <cellStyle name="Comma 2 3 2 3 2 3" xfId="2196" xr:uid="{0CFD1E41-4618-47D7-BD45-838553714762}"/>
    <cellStyle name="Comma 2 3 2 3 2 3 2" xfId="5870" xr:uid="{6AB4C6E4-2DDA-4032-9A93-6CA1A9EFE1E4}"/>
    <cellStyle name="Comma 2 3 2 3 2 4" xfId="4330" xr:uid="{42286A1F-B0E2-420A-B51A-AAF09133781F}"/>
    <cellStyle name="Comma 2 3 2 3 3" xfId="1121" xr:uid="{7D8A756F-E6D7-4524-8C6D-FF6B7E123765}"/>
    <cellStyle name="Comma 2 3 2 3 3 2" xfId="2197" xr:uid="{45A19843-8685-4702-98EF-50B42612ECDE}"/>
    <cellStyle name="Comma 2 3 2 3 3 2 2" xfId="5871" xr:uid="{C3EE1FBB-7289-408A-BBF6-B7E4623F105D}"/>
    <cellStyle name="Comma 2 3 2 3 3 3" xfId="4795" xr:uid="{AF88D21C-87FD-4203-A9B8-15784828CFC2}"/>
    <cellStyle name="Comma 2 3 2 3 4" xfId="2198" xr:uid="{B8744F20-A17E-4B46-AC6F-7F05CF574FA1}"/>
    <cellStyle name="Comma 2 3 2 3 4 2" xfId="5872" xr:uid="{BF292B49-D317-4D3E-9BEB-1C7A4DFDFA5B}"/>
    <cellStyle name="Comma 2 3 2 3 5" xfId="3925" xr:uid="{EC74A580-96A9-459D-8214-AEABCC5F3982}"/>
    <cellStyle name="Comma 2 3 2 4" xfId="645" xr:uid="{F4C7C013-A637-4720-9540-E61DF7BB44E1}"/>
    <cellStyle name="Comma 2 3 2 4 2" xfId="1122" xr:uid="{CA7606AB-3B6D-4450-B9A4-376D88DA5A0D}"/>
    <cellStyle name="Comma 2 3 2 4 2 2" xfId="2199" xr:uid="{43307422-3CBA-43B3-8B9D-8A84A09BDC13}"/>
    <cellStyle name="Comma 2 3 2 4 2 2 2" xfId="5873" xr:uid="{1D6AC245-2EB3-4F44-9AC6-9CF258D0913A}"/>
    <cellStyle name="Comma 2 3 2 4 2 3" xfId="4796" xr:uid="{73815EC3-3B7B-47BC-A022-9D134341EB6A}"/>
    <cellStyle name="Comma 2 3 2 4 3" xfId="2200" xr:uid="{C5ED782E-6848-48EF-A987-33C1DAC2393A}"/>
    <cellStyle name="Comma 2 3 2 4 3 2" xfId="5874" xr:uid="{275DFCC3-EA7A-44AD-A0AE-2BA5B92DFB0B}"/>
    <cellStyle name="Comma 2 3 2 4 4" xfId="4331" xr:uid="{DB2AF53E-06D0-4575-A857-22BAA1FB5568}"/>
    <cellStyle name="Comma 2 3 2 5" xfId="417" xr:uid="{CCDD84F1-C93C-4FD1-9B88-B16D284B3553}"/>
    <cellStyle name="Comma 2 3 2 5 2" xfId="1123" xr:uid="{72660738-45E2-42AB-B070-DEF8DFFE1099}"/>
    <cellStyle name="Comma 2 3 2 5 2 2" xfId="2201" xr:uid="{E656E58D-D1FE-4049-8314-6ED556485C41}"/>
    <cellStyle name="Comma 2 3 2 5 2 2 2" xfId="5875" xr:uid="{15389AFF-D716-4C89-89EC-36822A058E97}"/>
    <cellStyle name="Comma 2 3 2 5 2 3" xfId="4797" xr:uid="{20E57706-F370-40EA-B4E0-559D6F17DA11}"/>
    <cellStyle name="Comma 2 3 2 5 3" xfId="2202" xr:uid="{B702A605-E924-456D-8245-F46279E28A73}"/>
    <cellStyle name="Comma 2 3 2 5 3 2" xfId="5876" xr:uid="{C2CE7F28-E8B5-46C6-8660-5AFD9B01FD8C}"/>
    <cellStyle name="Comma 2 3 2 5 4" xfId="4103" xr:uid="{85A56425-7474-4705-AB4F-F4358DE57891}"/>
    <cellStyle name="Comma 2 3 2 6" xfId="1124" xr:uid="{C7550121-225B-41E1-B2FC-2751A67CBB59}"/>
    <cellStyle name="Comma 2 3 2 6 2" xfId="2203" xr:uid="{E2ADE455-B8F0-428C-86C4-3A3833081A27}"/>
    <cellStyle name="Comma 2 3 2 6 2 2" xfId="5877" xr:uid="{77129195-7690-48EE-B57B-F9FB0116C6A2}"/>
    <cellStyle name="Comma 2 3 2 6 3" xfId="4798" xr:uid="{10E0B8E3-8737-4B08-B02B-799F8CF2DE71}"/>
    <cellStyle name="Comma 2 3 2 7" xfId="2204" xr:uid="{5BE0897B-3633-4114-9861-C1DE7F68056A}"/>
    <cellStyle name="Comma 2 3 2 7 2" xfId="5878" xr:uid="{2D36E7E4-92A4-441D-A04F-01775C46181C}"/>
    <cellStyle name="Comma 2 3 2 8" xfId="3735" xr:uid="{6D6B84FA-D38B-4068-8A32-CAFFDCF5FC18}"/>
    <cellStyle name="Comma 2 3 3" xfId="20" xr:uid="{03938890-8505-481B-ADB9-F15CC080BD64}"/>
    <cellStyle name="Comma 2 3 3 2" xfId="181" xr:uid="{0C2D3094-51EC-4EEB-A419-FF3BD1E0D604}"/>
    <cellStyle name="Comma 2 3 3 2 2" xfId="390" xr:uid="{42CADEA9-3CAF-4524-BE6E-9B5EA3B96EE7}"/>
    <cellStyle name="Comma 2 3 3 2 2 2" xfId="646" xr:uid="{30CA9D70-85EB-47FB-AD0A-678E3CD00A88}"/>
    <cellStyle name="Comma 2 3 3 2 2 2 2" xfId="1125" xr:uid="{76B7382E-2709-4B89-814C-F110CBD67836}"/>
    <cellStyle name="Comma 2 3 3 2 2 2 2 2" xfId="2205" xr:uid="{C21F5168-7163-4548-AB0A-2F173A29F9A3}"/>
    <cellStyle name="Comma 2 3 3 2 2 2 2 2 2" xfId="5879" xr:uid="{48F2A19A-13E2-4FA6-8218-58985651E03F}"/>
    <cellStyle name="Comma 2 3 3 2 2 2 2 3" xfId="4799" xr:uid="{DF64EBA5-1ABC-4D48-8DE6-E2C7728BF113}"/>
    <cellStyle name="Comma 2 3 3 2 2 2 3" xfId="2206" xr:uid="{9D4B9A0F-C19A-4CAC-B7F6-17E27A460931}"/>
    <cellStyle name="Comma 2 3 3 2 2 2 3 2" xfId="5880" xr:uid="{31D76C42-CA87-4E78-89BF-00DE036F5890}"/>
    <cellStyle name="Comma 2 3 3 2 2 2 4" xfId="4332" xr:uid="{A807ED9C-FECE-48E7-BA11-F76171028074}"/>
    <cellStyle name="Comma 2 3 3 2 2 3" xfId="1126" xr:uid="{C348F8D4-D214-4565-8714-19A403597A0A}"/>
    <cellStyle name="Comma 2 3 3 2 2 3 2" xfId="2207" xr:uid="{57C32AC3-D497-456D-93ED-07A5BE215513}"/>
    <cellStyle name="Comma 2 3 3 2 2 3 2 2" xfId="5881" xr:uid="{CBC09D52-108B-4123-B787-41ED2F981025}"/>
    <cellStyle name="Comma 2 3 3 2 2 3 3" xfId="4800" xr:uid="{7EF8A5D8-AF50-43C5-A794-EF247ED7BF3B}"/>
    <cellStyle name="Comma 2 3 3 2 2 4" xfId="2208" xr:uid="{C86A5981-608C-4A1F-9068-D82FB221B6A0}"/>
    <cellStyle name="Comma 2 3 3 2 2 4 2" xfId="5882" xr:uid="{28DF531C-0B77-4DAD-8AC8-6EEAB062D606}"/>
    <cellStyle name="Comma 2 3 3 2 2 5" xfId="4078" xr:uid="{463BA5B0-568B-4C7F-B03C-932189541208}"/>
    <cellStyle name="Comma 2 3 3 2 3" xfId="647" xr:uid="{C5EDDA17-BEF3-439C-BFD9-2EB73F0FE3A8}"/>
    <cellStyle name="Comma 2 3 3 2 3 2" xfId="1127" xr:uid="{42DA4391-C97F-4554-9DF2-A883329140F5}"/>
    <cellStyle name="Comma 2 3 3 2 3 2 2" xfId="2209" xr:uid="{405345E2-48D8-4570-AAE1-04A631F55A61}"/>
    <cellStyle name="Comma 2 3 3 2 3 2 2 2" xfId="5883" xr:uid="{5E9EF194-CCDB-47D4-93DE-65AECEC24FBE}"/>
    <cellStyle name="Comma 2 3 3 2 3 2 3" xfId="4801" xr:uid="{AF2E22CD-39E5-42D3-A036-D6FC2F8BA127}"/>
    <cellStyle name="Comma 2 3 3 2 3 3" xfId="2210" xr:uid="{464423D0-99EC-4B5E-99A4-095A2934A1C4}"/>
    <cellStyle name="Comma 2 3 3 2 3 3 2" xfId="5884" xr:uid="{2A48EB1B-D6D2-446B-B2F8-E94741618B9D}"/>
    <cellStyle name="Comma 2 3 3 2 3 4" xfId="4333" xr:uid="{242EE3E4-7E2C-4AA0-AE79-C125170427DA}"/>
    <cellStyle name="Comma 2 3 3 2 4" xfId="570" xr:uid="{87FF924D-2881-42DA-8BD0-A0E0B2697E6A}"/>
    <cellStyle name="Comma 2 3 3 2 4 2" xfId="1128" xr:uid="{F4642BF4-8C39-4EC6-9F76-7DE6A3A74B48}"/>
    <cellStyle name="Comma 2 3 3 2 4 2 2" xfId="2211" xr:uid="{00CF1F3C-C33E-4FF4-A826-12BAA9E814DF}"/>
    <cellStyle name="Comma 2 3 3 2 4 2 2 2" xfId="5885" xr:uid="{C65D6CC0-40FC-4373-AD07-FE69165B9FD8}"/>
    <cellStyle name="Comma 2 3 3 2 4 2 3" xfId="4802" xr:uid="{32AAC248-F7BE-4753-AFA4-CDF9E111C2E0}"/>
    <cellStyle name="Comma 2 3 3 2 4 3" xfId="2212" xr:uid="{34C73C9C-20E4-4859-AED7-9753C36C7F6C}"/>
    <cellStyle name="Comma 2 3 3 2 4 3 2" xfId="5886" xr:uid="{0671CFEE-B1E9-4568-BF22-4C2E017E4EEB}"/>
    <cellStyle name="Comma 2 3 3 2 4 4" xfId="4256" xr:uid="{13FCC522-BEDB-4611-B90A-8CB9816A1169}"/>
    <cellStyle name="Comma 2 3 3 2 5" xfId="1129" xr:uid="{996CAAE8-2FEA-4C1A-A82F-0C9DC63EA0A6}"/>
    <cellStyle name="Comma 2 3 3 2 5 2" xfId="2213" xr:uid="{C0AECC2F-A513-4C59-BD77-87F50BF30EB1}"/>
    <cellStyle name="Comma 2 3 3 2 5 2 2" xfId="5887" xr:uid="{655240E0-1BD1-4F5A-916D-2DF72FB7F11E}"/>
    <cellStyle name="Comma 2 3 3 2 5 3" xfId="4803" xr:uid="{BA0FD464-DB16-4DB3-8577-F7647FA0EB0F}"/>
    <cellStyle name="Comma 2 3 3 2 6" xfId="2214" xr:uid="{BAC1498C-37D6-458E-A5C4-FB10C20E2323}"/>
    <cellStyle name="Comma 2 3 3 2 6 2" xfId="5888" xr:uid="{B1E917C4-CE9B-497B-ABB3-09BAD1A46D1F}"/>
    <cellStyle name="Comma 2 3 3 2 7" xfId="3888" xr:uid="{8618A84B-8882-4AE1-847A-1740D783F063}"/>
    <cellStyle name="Comma 2 3 3 3" xfId="235" xr:uid="{1975B7DE-8266-4189-8BE2-733A55A4D63E}"/>
    <cellStyle name="Comma 2 3 3 3 2" xfId="648" xr:uid="{429EABC5-5E46-4239-84FD-28D26E3FEFD6}"/>
    <cellStyle name="Comma 2 3 3 3 2 2" xfId="1130" xr:uid="{0D4DFA6C-E239-497B-A4A4-D0E47AC14F31}"/>
    <cellStyle name="Comma 2 3 3 3 2 2 2" xfId="2215" xr:uid="{79F6F085-C705-45C2-9F4F-7B501A1AD762}"/>
    <cellStyle name="Comma 2 3 3 3 2 2 2 2" xfId="5889" xr:uid="{D2CD1AEC-B438-4AFA-A791-386CDE67CE0C}"/>
    <cellStyle name="Comma 2 3 3 3 2 2 3" xfId="4804" xr:uid="{271B3AF8-2236-4DD0-BF93-4EBFF7090E72}"/>
    <cellStyle name="Comma 2 3 3 3 2 3" xfId="2216" xr:uid="{23F79152-24B7-42FB-A0B5-6C1D29855429}"/>
    <cellStyle name="Comma 2 3 3 3 2 3 2" xfId="5890" xr:uid="{C3656D32-9A79-41E3-9B31-418290496CF9}"/>
    <cellStyle name="Comma 2 3 3 3 2 4" xfId="4334" xr:uid="{C14C0AA6-4D00-41CD-BC3E-4C092EB663EF}"/>
    <cellStyle name="Comma 2 3 3 3 3" xfId="1131" xr:uid="{09EA0A09-BAB7-4D64-9D10-8864AF75FFFF}"/>
    <cellStyle name="Comma 2 3 3 3 3 2" xfId="2217" xr:uid="{D8397A41-99A9-4D75-A665-06EBFECA1F08}"/>
    <cellStyle name="Comma 2 3 3 3 3 2 2" xfId="5891" xr:uid="{89A6DA50-2ED2-451D-9621-D1D58E47288A}"/>
    <cellStyle name="Comma 2 3 3 3 3 3" xfId="4805" xr:uid="{DD3FA49F-6B2B-4D2C-ADC5-003BF80AC987}"/>
    <cellStyle name="Comma 2 3 3 3 4" xfId="2218" xr:uid="{9F8DB629-0398-420D-B60B-6D6409AB9AB2}"/>
    <cellStyle name="Comma 2 3 3 3 4 2" xfId="5892" xr:uid="{E993707F-3353-4A84-9BB5-941FF4AFA1BA}"/>
    <cellStyle name="Comma 2 3 3 3 5" xfId="3926" xr:uid="{C4B508F9-2215-4D31-B0A9-615C29423D6D}"/>
    <cellStyle name="Comma 2 3 3 4" xfId="649" xr:uid="{E6A73472-B427-4B70-A064-AC48CAC3C556}"/>
    <cellStyle name="Comma 2 3 3 4 2" xfId="1132" xr:uid="{B6A79160-A1BD-4AC0-89ED-A6E85F44AE85}"/>
    <cellStyle name="Comma 2 3 3 4 2 2" xfId="2219" xr:uid="{214B76D0-2826-44AF-A691-FC11BD4A54F0}"/>
    <cellStyle name="Comma 2 3 3 4 2 2 2" xfId="5893" xr:uid="{752362D0-5B3D-4D37-B58E-9B7A2745DCB9}"/>
    <cellStyle name="Comma 2 3 3 4 2 3" xfId="4806" xr:uid="{C2537F1A-8D29-491C-A09E-BC47B106E2AF}"/>
    <cellStyle name="Comma 2 3 3 4 3" xfId="2220" xr:uid="{9577C3CC-F3E4-492D-90C6-748267AB523B}"/>
    <cellStyle name="Comma 2 3 3 4 3 2" xfId="5894" xr:uid="{7AF2412A-6284-496B-8B67-1DB46656AE37}"/>
    <cellStyle name="Comma 2 3 3 4 4" xfId="4335" xr:uid="{B679A7B2-2F15-4FFB-A309-FB6E915C9444}"/>
    <cellStyle name="Comma 2 3 3 5" xfId="418" xr:uid="{1CDBFCA9-8677-4912-B6D0-A156D23B0D15}"/>
    <cellStyle name="Comma 2 3 3 5 2" xfId="1133" xr:uid="{90DEF1AF-6549-4D21-B3E2-6EB0E49D0E4C}"/>
    <cellStyle name="Comma 2 3 3 5 2 2" xfId="2221" xr:uid="{487BB77D-277F-4EAF-9187-E6EF91D64013}"/>
    <cellStyle name="Comma 2 3 3 5 2 2 2" xfId="5895" xr:uid="{C30D60C6-44B6-4FA5-B71C-9FCCA8B3C044}"/>
    <cellStyle name="Comma 2 3 3 5 2 3" xfId="4807" xr:uid="{EB7AD798-4124-4C09-92DD-65DB7E226BBF}"/>
    <cellStyle name="Comma 2 3 3 5 3" xfId="2222" xr:uid="{B698FB0C-A06A-4A1B-9B08-04B7F08B1BFA}"/>
    <cellStyle name="Comma 2 3 3 5 3 2" xfId="5896" xr:uid="{39ED812E-29C7-4F2B-8637-1B3775FA4D8E}"/>
    <cellStyle name="Comma 2 3 3 5 4" xfId="4104" xr:uid="{71394207-685E-4561-B7F8-AF1BF785C9D5}"/>
    <cellStyle name="Comma 2 3 3 6" xfId="1134" xr:uid="{511D7019-07FD-411A-A189-EEB848FDBEC0}"/>
    <cellStyle name="Comma 2 3 3 6 2" xfId="2223" xr:uid="{61299C8B-ABDC-4532-B8A0-F9D1CAAD8BB5}"/>
    <cellStyle name="Comma 2 3 3 6 2 2" xfId="5897" xr:uid="{98195BE1-2D54-476A-BDBE-C7468A7FA5AF}"/>
    <cellStyle name="Comma 2 3 3 6 3" xfId="4808" xr:uid="{90A3853D-1F8F-4F21-AAC8-7D6CBCAF46D8}"/>
    <cellStyle name="Comma 2 3 3 7" xfId="2224" xr:uid="{A1A51584-955F-4E3F-8DBD-DAC8EF611B6E}"/>
    <cellStyle name="Comma 2 3 3 7 2" xfId="5898" xr:uid="{D3BDA601-3AAB-4E42-84B0-C28AB0D6459B}"/>
    <cellStyle name="Comma 2 3 3 8" xfId="3736" xr:uid="{DF37714D-DB3B-41F4-8E80-BD4455C10AB5}"/>
    <cellStyle name="Comma 2 3 4" xfId="21" xr:uid="{3C6E43E1-5A1A-4C0B-BBFA-E93CC10757CE}"/>
    <cellStyle name="Comma 2 3 4 2" xfId="131" xr:uid="{F9ADD18E-A875-46AE-B2A5-EF23399348F9}"/>
    <cellStyle name="Comma 2 3 4 2 2" xfId="340" xr:uid="{6AB97E9C-718E-4611-BCE1-D1793CE77FFC}"/>
    <cellStyle name="Comma 2 3 4 2 2 2" xfId="650" xr:uid="{192350AE-AAEC-47A7-AFFD-2656BCDD22B7}"/>
    <cellStyle name="Comma 2 3 4 2 2 2 2" xfId="1135" xr:uid="{28980018-5752-4925-9B02-D623B3B1FD90}"/>
    <cellStyle name="Comma 2 3 4 2 2 2 2 2" xfId="2225" xr:uid="{065A31F9-1A17-4F47-8CDA-8A675B12A447}"/>
    <cellStyle name="Comma 2 3 4 2 2 2 2 2 2" xfId="5899" xr:uid="{213FCE15-C442-4A11-9FBD-2826549273FA}"/>
    <cellStyle name="Comma 2 3 4 2 2 2 2 3" xfId="4809" xr:uid="{2D56F5AB-964A-424D-8DAA-511B5FD24002}"/>
    <cellStyle name="Comma 2 3 4 2 2 2 3" xfId="2226" xr:uid="{B5CF8553-E4EF-4CCC-85E5-8E82AA5C05F0}"/>
    <cellStyle name="Comma 2 3 4 2 2 2 3 2" xfId="5900" xr:uid="{39493CD4-0790-440A-9676-7706027553CF}"/>
    <cellStyle name="Comma 2 3 4 2 2 2 4" xfId="4336" xr:uid="{F91465E4-B7A6-45A8-AA3C-A89168760D62}"/>
    <cellStyle name="Comma 2 3 4 2 2 3" xfId="1136" xr:uid="{27CDC522-53C8-4965-8C27-2055296EC02F}"/>
    <cellStyle name="Comma 2 3 4 2 2 3 2" xfId="2227" xr:uid="{45C50892-C7AE-4DF6-871F-44F4765095F5}"/>
    <cellStyle name="Comma 2 3 4 2 2 3 2 2" xfId="5901" xr:uid="{7F9E458B-470F-4F4B-8D27-79FD9C5905E0}"/>
    <cellStyle name="Comma 2 3 4 2 2 3 3" xfId="4810" xr:uid="{B80A9869-80C6-46D0-8979-58A5072F48A7}"/>
    <cellStyle name="Comma 2 3 4 2 2 4" xfId="2228" xr:uid="{F2BF370D-533D-46E3-9161-618718B0D7CB}"/>
    <cellStyle name="Comma 2 3 4 2 2 4 2" xfId="5902" xr:uid="{BA493A05-A8FA-49CC-9E0A-1AC400C759F5}"/>
    <cellStyle name="Comma 2 3 4 2 2 5" xfId="4028" xr:uid="{2D186D13-0B4B-4894-A836-6C7886D2A5FA}"/>
    <cellStyle name="Comma 2 3 4 2 3" xfId="651" xr:uid="{A5060EA7-4FB1-40A0-A634-6713A1405198}"/>
    <cellStyle name="Comma 2 3 4 2 3 2" xfId="1137" xr:uid="{49BD289E-2A94-440B-B8F8-0FD54F6F9E95}"/>
    <cellStyle name="Comma 2 3 4 2 3 2 2" xfId="2229" xr:uid="{44188841-68E4-45A5-AEDE-734DD1297B6D}"/>
    <cellStyle name="Comma 2 3 4 2 3 2 2 2" xfId="5903" xr:uid="{573F22D5-76E7-4DE8-9D2A-91E35943F784}"/>
    <cellStyle name="Comma 2 3 4 2 3 2 3" xfId="4811" xr:uid="{8B18E8B8-07B2-4F55-83ED-552B45194D56}"/>
    <cellStyle name="Comma 2 3 4 2 3 3" xfId="2230" xr:uid="{883237A6-1D4F-45DA-B365-BA0C214D4F04}"/>
    <cellStyle name="Comma 2 3 4 2 3 3 2" xfId="5904" xr:uid="{1F683618-521C-432A-BC7A-961EC0863860}"/>
    <cellStyle name="Comma 2 3 4 2 3 4" xfId="4337" xr:uid="{624B3549-D9F6-4E6A-A559-00D4E3A504A9}"/>
    <cellStyle name="Comma 2 3 4 2 4" xfId="520" xr:uid="{61D6FA25-8E4C-44DA-8E5D-6BDC54DD12BE}"/>
    <cellStyle name="Comma 2 3 4 2 4 2" xfId="1138" xr:uid="{9217C05C-7D5C-4429-9E5A-F0E04E9E01EF}"/>
    <cellStyle name="Comma 2 3 4 2 4 2 2" xfId="2231" xr:uid="{393E4230-1F61-4445-B45C-5EB4447BEC67}"/>
    <cellStyle name="Comma 2 3 4 2 4 2 2 2" xfId="5905" xr:uid="{4B9C2652-9FBE-4FDD-A166-727A38FDF035}"/>
    <cellStyle name="Comma 2 3 4 2 4 2 3" xfId="4812" xr:uid="{6A1520D5-746C-4858-9630-431F8216BA13}"/>
    <cellStyle name="Comma 2 3 4 2 4 3" xfId="2232" xr:uid="{31ACD040-E4F5-4228-A686-B9F31D1BF4F3}"/>
    <cellStyle name="Comma 2 3 4 2 4 3 2" xfId="5906" xr:uid="{A0E76F99-D349-46F3-9919-51D6D64B4FEA}"/>
    <cellStyle name="Comma 2 3 4 2 4 4" xfId="4206" xr:uid="{2231A480-AB7B-4F9B-9515-564F7D8213E2}"/>
    <cellStyle name="Comma 2 3 4 2 5" xfId="1139" xr:uid="{B31A21BC-4602-4550-97DF-02B88CB633C5}"/>
    <cellStyle name="Comma 2 3 4 2 5 2" xfId="2233" xr:uid="{78122EAA-521B-4C07-B9E7-380D685B112D}"/>
    <cellStyle name="Comma 2 3 4 2 5 2 2" xfId="5907" xr:uid="{DCEE8576-85B4-47C8-8BA5-720F8DA8F73D}"/>
    <cellStyle name="Comma 2 3 4 2 5 3" xfId="4813" xr:uid="{D296FE1F-C022-4BDD-8824-3046AD122291}"/>
    <cellStyle name="Comma 2 3 4 2 6" xfId="2234" xr:uid="{70B65BE1-1EA2-41BE-A5C5-D7D570BCF54F}"/>
    <cellStyle name="Comma 2 3 4 2 6 2" xfId="5908" xr:uid="{50C5E1DE-285E-47CC-8B86-202F38A1C7B7}"/>
    <cellStyle name="Comma 2 3 4 2 7" xfId="3838" xr:uid="{6F8D38C9-82CD-4AA7-9BD5-7D562B43FC9B}"/>
    <cellStyle name="Comma 2 3 4 3" xfId="236" xr:uid="{765E87F4-EDA0-4FC7-A115-8770A4FAE976}"/>
    <cellStyle name="Comma 2 3 4 3 2" xfId="652" xr:uid="{3707177D-8A1A-4114-BA8E-87D23B009FFE}"/>
    <cellStyle name="Comma 2 3 4 3 2 2" xfId="1140" xr:uid="{F3384167-7E02-4B49-83EC-F6A5D9974788}"/>
    <cellStyle name="Comma 2 3 4 3 2 2 2" xfId="2235" xr:uid="{EE920C87-4445-4B04-9370-1108520A4A80}"/>
    <cellStyle name="Comma 2 3 4 3 2 2 2 2" xfId="5909" xr:uid="{8B685E58-255F-4981-9D9F-FA0B3AC366D4}"/>
    <cellStyle name="Comma 2 3 4 3 2 2 3" xfId="4814" xr:uid="{9028F620-B71D-4169-BACC-853C603316F9}"/>
    <cellStyle name="Comma 2 3 4 3 2 3" xfId="2236" xr:uid="{281A54C7-4480-49F6-B91A-B739B3A0EA06}"/>
    <cellStyle name="Comma 2 3 4 3 2 3 2" xfId="5910" xr:uid="{2286C846-F83A-45B6-82ED-538A4AAB2193}"/>
    <cellStyle name="Comma 2 3 4 3 2 4" xfId="4338" xr:uid="{7FA2691E-1DD6-41DF-968B-61DFC822869B}"/>
    <cellStyle name="Comma 2 3 4 3 3" xfId="1141" xr:uid="{6884F98B-B750-40F5-9EB0-E8B30A0D3E3C}"/>
    <cellStyle name="Comma 2 3 4 3 3 2" xfId="2237" xr:uid="{30F368EE-B785-487F-A675-D754039FCC60}"/>
    <cellStyle name="Comma 2 3 4 3 3 2 2" xfId="5911" xr:uid="{B55B7E8B-4D5D-42C1-95B1-A2DC8545A76D}"/>
    <cellStyle name="Comma 2 3 4 3 3 3" xfId="4815" xr:uid="{F09B1797-4E80-4D11-9E5C-E4EEF5CED3C4}"/>
    <cellStyle name="Comma 2 3 4 3 4" xfId="2238" xr:uid="{63ACD520-5C1B-4679-BED7-2968E6CEA7BE}"/>
    <cellStyle name="Comma 2 3 4 3 4 2" xfId="5912" xr:uid="{F5D11D56-87CF-486D-8BEF-8FCB77E919C5}"/>
    <cellStyle name="Comma 2 3 4 3 5" xfId="3927" xr:uid="{5908E8D6-E69D-49D9-AA20-F201A586B6C1}"/>
    <cellStyle name="Comma 2 3 4 4" xfId="653" xr:uid="{B128F503-18BE-4414-866D-C2858083DCC8}"/>
    <cellStyle name="Comma 2 3 4 4 2" xfId="1142" xr:uid="{C5EA1491-BFED-4744-822F-F0DBE1A45CC1}"/>
    <cellStyle name="Comma 2 3 4 4 2 2" xfId="2239" xr:uid="{5D4CB791-0428-4691-8F6D-804F0DA4D7D3}"/>
    <cellStyle name="Comma 2 3 4 4 2 2 2" xfId="5913" xr:uid="{C0D86967-949D-41FB-89AB-A9EE67A7C28B}"/>
    <cellStyle name="Comma 2 3 4 4 2 3" xfId="4816" xr:uid="{B3990D50-0DF6-4420-AD8B-735E881F32E4}"/>
    <cellStyle name="Comma 2 3 4 4 3" xfId="2240" xr:uid="{9AB6FC9C-3E7C-4285-A327-D86EFD5D1008}"/>
    <cellStyle name="Comma 2 3 4 4 3 2" xfId="5914" xr:uid="{E79A35F8-A23C-4611-B1E6-720C3909597B}"/>
    <cellStyle name="Comma 2 3 4 4 4" xfId="4339" xr:uid="{0A7FB283-9D71-45B0-8B00-51BEBBFEE4CD}"/>
    <cellStyle name="Comma 2 3 4 5" xfId="419" xr:uid="{7BCD687D-0E68-4608-92ED-96D901FC7AC0}"/>
    <cellStyle name="Comma 2 3 4 5 2" xfId="1143" xr:uid="{6F7BC6F3-DE8F-4938-B68E-F2013082009B}"/>
    <cellStyle name="Comma 2 3 4 5 2 2" xfId="2241" xr:uid="{FD82E6BD-1F4D-4BE1-9624-89EBDE7D59F2}"/>
    <cellStyle name="Comma 2 3 4 5 2 2 2" xfId="5915" xr:uid="{05E2AB6A-62E8-4984-9E14-9B5F7AD7231E}"/>
    <cellStyle name="Comma 2 3 4 5 2 3" xfId="4817" xr:uid="{FE866EED-7DDA-464B-A86F-8E1BBFA1EED8}"/>
    <cellStyle name="Comma 2 3 4 5 3" xfId="2242" xr:uid="{B0AC69F7-56E4-4904-A852-C936055A1DD0}"/>
    <cellStyle name="Comma 2 3 4 5 3 2" xfId="5916" xr:uid="{55D38A33-EDF7-4AB7-957D-07FCD7F4C7AD}"/>
    <cellStyle name="Comma 2 3 4 5 4" xfId="4105" xr:uid="{AB9D20EC-3CCC-4D9B-9E93-04796C0E705F}"/>
    <cellStyle name="Comma 2 3 4 6" xfId="1144" xr:uid="{869DDF20-452A-4569-B1B2-3813036DB066}"/>
    <cellStyle name="Comma 2 3 4 6 2" xfId="2243" xr:uid="{42B2DF59-FAB9-4BCC-97A2-C809872C4109}"/>
    <cellStyle name="Comma 2 3 4 6 2 2" xfId="5917" xr:uid="{42466C2B-B883-4638-962C-78824A3DE72B}"/>
    <cellStyle name="Comma 2 3 4 6 3" xfId="4818" xr:uid="{22635DE7-EF0F-440C-9CFE-A947A8F57FF5}"/>
    <cellStyle name="Comma 2 3 4 7" xfId="2244" xr:uid="{0BCC80FF-5815-4ABA-9F6F-8D8D358A4D0E}"/>
    <cellStyle name="Comma 2 3 4 7 2" xfId="5918" xr:uid="{FF70B42F-C261-4157-A889-B62BB1E3040C}"/>
    <cellStyle name="Comma 2 3 4 8" xfId="3737" xr:uid="{5DD9FF08-9E15-41A4-8B8E-C2C8563E39C8}"/>
    <cellStyle name="Comma 2 3 5" xfId="116" xr:uid="{1213C522-C6D2-4C09-9314-2E3D89F8768C}"/>
    <cellStyle name="Comma 2 3 5 2" xfId="325" xr:uid="{533411B5-B722-40FD-9964-D7B944CAA5C6}"/>
    <cellStyle name="Comma 2 3 5 2 2" xfId="654" xr:uid="{0392A8B9-1B5F-4C7C-BD75-731054D69673}"/>
    <cellStyle name="Comma 2 3 5 2 2 2" xfId="1145" xr:uid="{DFA21F37-7E69-48CD-9FB7-32C456789494}"/>
    <cellStyle name="Comma 2 3 5 2 2 2 2" xfId="2245" xr:uid="{4E01FD52-348A-4BC4-8B44-3D2B17509717}"/>
    <cellStyle name="Comma 2 3 5 2 2 2 2 2" xfId="5919" xr:uid="{326879F5-3B63-40CC-9005-27DD439EF09F}"/>
    <cellStyle name="Comma 2 3 5 2 2 2 3" xfId="4819" xr:uid="{A93D28D6-1250-4E27-8C39-2CBC20A1F6C3}"/>
    <cellStyle name="Comma 2 3 5 2 2 3" xfId="2246" xr:uid="{31F662BB-1E87-4B8C-81FE-5D261DDEAC90}"/>
    <cellStyle name="Comma 2 3 5 2 2 3 2" xfId="5920" xr:uid="{A13F1742-5E95-4875-ADDD-F48DC8A5B3CE}"/>
    <cellStyle name="Comma 2 3 5 2 2 4" xfId="4340" xr:uid="{ABBC2C45-22BC-4603-A2EE-815B324CB108}"/>
    <cellStyle name="Comma 2 3 5 2 3" xfId="1146" xr:uid="{9382A65E-EAEE-4B47-A6EB-ABF7D1A09D85}"/>
    <cellStyle name="Comma 2 3 5 2 3 2" xfId="2247" xr:uid="{587F88F2-884C-49CC-83F2-61F738022389}"/>
    <cellStyle name="Comma 2 3 5 2 3 2 2" xfId="5921" xr:uid="{2AA7ECDA-043A-4BA4-8E7E-81035F029589}"/>
    <cellStyle name="Comma 2 3 5 2 3 3" xfId="4820" xr:uid="{D2754779-B6EE-4F58-997E-789FC7A3B914}"/>
    <cellStyle name="Comma 2 3 5 2 4" xfId="2248" xr:uid="{BDDC53AB-CA6F-4D61-BCCF-95DAC2B291E7}"/>
    <cellStyle name="Comma 2 3 5 2 4 2" xfId="5922" xr:uid="{64E68702-2722-49FA-A2D3-B6863A59376E}"/>
    <cellStyle name="Comma 2 3 5 2 5" xfId="4013" xr:uid="{E16676FA-4EA1-4861-990A-B9D6E1273C63}"/>
    <cellStyle name="Comma 2 3 5 3" xfId="655" xr:uid="{BC81FB6F-0279-4F05-A0CB-A5AC56D80886}"/>
    <cellStyle name="Comma 2 3 5 3 2" xfId="1147" xr:uid="{3C6B5411-C54B-4BEB-82A5-02E775201032}"/>
    <cellStyle name="Comma 2 3 5 3 2 2" xfId="2249" xr:uid="{9499143B-1026-412F-A89E-2D13C7089006}"/>
    <cellStyle name="Comma 2 3 5 3 2 2 2" xfId="5923" xr:uid="{694ED1BA-1C6D-4586-BFD9-F3FCE81413E4}"/>
    <cellStyle name="Comma 2 3 5 3 2 3" xfId="4821" xr:uid="{719E8685-4912-4BC5-892B-DA4364CC48E0}"/>
    <cellStyle name="Comma 2 3 5 3 3" xfId="2250" xr:uid="{C72524A9-C11D-4929-B025-A5339CCEE8EB}"/>
    <cellStyle name="Comma 2 3 5 3 3 2" xfId="5924" xr:uid="{0E5D32AD-9822-4433-B4FD-1571DDD04749}"/>
    <cellStyle name="Comma 2 3 5 3 4" xfId="4341" xr:uid="{939BE10E-B6F5-47FE-B1F8-44709C5015BF}"/>
    <cellStyle name="Comma 2 3 5 4" xfId="505" xr:uid="{600791BD-ED0A-4A8A-BC83-94447693FBD8}"/>
    <cellStyle name="Comma 2 3 5 4 2" xfId="1148" xr:uid="{C77E125C-2256-4766-9214-80435E00710D}"/>
    <cellStyle name="Comma 2 3 5 4 2 2" xfId="2251" xr:uid="{9C33678F-5331-4C8A-AFB1-A0798C4C1168}"/>
    <cellStyle name="Comma 2 3 5 4 2 2 2" xfId="5925" xr:uid="{242DDF93-6277-45E6-A0B9-ED7992BF897A}"/>
    <cellStyle name="Comma 2 3 5 4 2 3" xfId="4822" xr:uid="{83048C88-364F-4E23-95E5-6803B71BE575}"/>
    <cellStyle name="Comma 2 3 5 4 3" xfId="2252" xr:uid="{052B34B2-FC40-4C02-BE53-B758D554082E}"/>
    <cellStyle name="Comma 2 3 5 4 3 2" xfId="5926" xr:uid="{16FBFA4B-CEFB-48FC-A5D3-C9A1369DD8BF}"/>
    <cellStyle name="Comma 2 3 5 4 4" xfId="4191" xr:uid="{0EC3A6E1-82BB-4C5B-9010-870028E9C020}"/>
    <cellStyle name="Comma 2 3 5 5" xfId="1149" xr:uid="{345BCE87-8A29-4410-BA25-34D013D5BE77}"/>
    <cellStyle name="Comma 2 3 5 5 2" xfId="2253" xr:uid="{B1BDA503-FCC0-4B85-AC3D-EF199B89275A}"/>
    <cellStyle name="Comma 2 3 5 5 2 2" xfId="5927" xr:uid="{61E68101-15BE-44D9-B510-59BF6402FE15}"/>
    <cellStyle name="Comma 2 3 5 5 3" xfId="4823" xr:uid="{68168EDF-D14A-4B70-93D6-770C1341A11D}"/>
    <cellStyle name="Comma 2 3 5 6" xfId="2254" xr:uid="{1BF91AFB-0812-4438-A5E0-92400204E030}"/>
    <cellStyle name="Comma 2 3 5 6 2" xfId="5928" xr:uid="{6A2327C2-1C27-4863-8D31-1061B87D3DB9}"/>
    <cellStyle name="Comma 2 3 5 7" xfId="3823" xr:uid="{BC386B26-336C-4FA3-B533-D9F59FFBC20A}"/>
    <cellStyle name="Comma 2 3 6" xfId="233" xr:uid="{E986B488-9CC6-47E8-9DD3-98FD311E77BC}"/>
    <cellStyle name="Comma 2 3 6 2" xfId="656" xr:uid="{8E9ACE2C-96D8-48AA-AE66-3D32C418A96B}"/>
    <cellStyle name="Comma 2 3 6 2 2" xfId="1150" xr:uid="{BC53397B-8A13-4439-935D-5F893AA84071}"/>
    <cellStyle name="Comma 2 3 6 2 2 2" xfId="2255" xr:uid="{25A80809-8704-44CD-B6D5-4F320407B442}"/>
    <cellStyle name="Comma 2 3 6 2 2 2 2" xfId="5929" xr:uid="{5BBF1D16-1A2A-4054-BEA7-C556B53E3405}"/>
    <cellStyle name="Comma 2 3 6 2 2 3" xfId="4824" xr:uid="{C320F07F-22D8-4201-A4E0-6E4139EE2F92}"/>
    <cellStyle name="Comma 2 3 6 2 3" xfId="2256" xr:uid="{1CC5F5A6-899C-4F57-82BE-8D27E305CF73}"/>
    <cellStyle name="Comma 2 3 6 2 3 2" xfId="5930" xr:uid="{EAFDD60A-3161-4DCB-B209-CBB734BAA2B1}"/>
    <cellStyle name="Comma 2 3 6 2 4" xfId="4342" xr:uid="{07BB79CF-6946-46C3-812D-5D301DCF561A}"/>
    <cellStyle name="Comma 2 3 6 3" xfId="1151" xr:uid="{1A09EE81-14D3-47E4-A181-330EC4AB07BD}"/>
    <cellStyle name="Comma 2 3 6 3 2" xfId="2257" xr:uid="{F0E7A140-3445-4C0A-8C47-BC1548985412}"/>
    <cellStyle name="Comma 2 3 6 3 2 2" xfId="5931" xr:uid="{5D8E3434-23A4-471C-8AD3-24E2DA4E703F}"/>
    <cellStyle name="Comma 2 3 6 3 3" xfId="4825" xr:uid="{FD36AF33-6706-4249-BD7E-E922402CD6C3}"/>
    <cellStyle name="Comma 2 3 6 4" xfId="2258" xr:uid="{7B636760-E633-42C3-9E71-C62231F4151A}"/>
    <cellStyle name="Comma 2 3 6 4 2" xfId="5932" xr:uid="{1B727679-6B83-41FB-8415-8892223C9D07}"/>
    <cellStyle name="Comma 2 3 6 5" xfId="3924" xr:uid="{899BC3F0-98C4-40DB-86D8-B1FABEA5C194}"/>
    <cellStyle name="Comma 2 3 7" xfId="207" xr:uid="{667D2063-A247-4806-895F-E7635C644626}"/>
    <cellStyle name="Comma 2 3 7 2" xfId="657" xr:uid="{50B6DF0E-8B35-4E54-AFB0-B61F1C61F934}"/>
    <cellStyle name="Comma 2 3 7 2 2" xfId="1152" xr:uid="{C221A4B3-B9E1-45D1-B6C7-C0F94740182F}"/>
    <cellStyle name="Comma 2 3 7 2 2 2" xfId="2259" xr:uid="{2139FAD1-7571-40B1-B5AB-62B385FD5E17}"/>
    <cellStyle name="Comma 2 3 7 2 2 2 2" xfId="5933" xr:uid="{730E88A6-F6D3-486F-9B82-FB5FA455C173}"/>
    <cellStyle name="Comma 2 3 7 2 2 3" xfId="4826" xr:uid="{0AA76889-E6D6-4885-B71C-E162CEB4B9EF}"/>
    <cellStyle name="Comma 2 3 7 2 3" xfId="2260" xr:uid="{9502E696-6EB5-46A0-BC67-EEF42FEA058B}"/>
    <cellStyle name="Comma 2 3 7 2 3 2" xfId="5934" xr:uid="{C4693029-B3F6-4B7C-B72D-F0878B517FFB}"/>
    <cellStyle name="Comma 2 3 7 2 4" xfId="4343" xr:uid="{B2DBCEDD-4D84-4357-AB23-99699F6A84FC}"/>
    <cellStyle name="Comma 2 3 7 3" xfId="1153" xr:uid="{B36DE2D0-6B0C-4770-B478-267AF9735EAD}"/>
    <cellStyle name="Comma 2 3 7 3 2" xfId="2261" xr:uid="{EE2F9927-DE3D-437B-B4CD-E04D7561358B}"/>
    <cellStyle name="Comma 2 3 7 3 2 2" xfId="5935" xr:uid="{576557CB-C8AA-42F1-A082-22CB3C2DB6A2}"/>
    <cellStyle name="Comma 2 3 7 3 3" xfId="4827" xr:uid="{F2282A6D-3E3A-4600-970F-B189B2CA4135}"/>
    <cellStyle name="Comma 2 3 7 4" xfId="2262" xr:uid="{A7F289C3-F4C9-4729-9607-3FECB118CE63}"/>
    <cellStyle name="Comma 2 3 7 4 2" xfId="5936" xr:uid="{FBA42DD3-8522-41C9-9FF5-E39FCD42B1AB}"/>
    <cellStyle name="Comma 2 3 7 5" xfId="3901" xr:uid="{CC50BCDE-B79C-4962-A8D5-AD0A9B2DC6A9}"/>
    <cellStyle name="Comma 2 3 8" xfId="658" xr:uid="{BEB8723B-80AD-4EE5-BE3B-322584B120C9}"/>
    <cellStyle name="Comma 2 3 8 2" xfId="1154" xr:uid="{5DFA4C44-7098-4EA5-B8B6-AC74BB0CCE3C}"/>
    <cellStyle name="Comma 2 3 8 2 2" xfId="2263" xr:uid="{5FA77831-F0AE-4D30-98C3-B240FD36D371}"/>
    <cellStyle name="Comma 2 3 8 2 2 2" xfId="5937" xr:uid="{A98B14AC-C644-4D8D-99B0-0028AC348B5B}"/>
    <cellStyle name="Comma 2 3 8 2 3" xfId="4828" xr:uid="{327916C9-296A-4280-BAB0-DDF330D21AAD}"/>
    <cellStyle name="Comma 2 3 8 3" xfId="2264" xr:uid="{E9A75924-D161-4339-B69A-B54AB6A5D7B4}"/>
    <cellStyle name="Comma 2 3 8 3 2" xfId="5938" xr:uid="{5453A295-D5FE-42F0-B9F4-82FF92CF6885}"/>
    <cellStyle name="Comma 2 3 8 4" xfId="4344" xr:uid="{05D47937-993F-4914-AA9A-EFF901DFAD48}"/>
    <cellStyle name="Comma 2 3 9" xfId="416" xr:uid="{CD9D1A2D-8E7D-46B2-9CB6-0FC29BEE31A8}"/>
    <cellStyle name="Comma 2 3 9 2" xfId="1155" xr:uid="{D9FF8E6C-0140-4E8B-80FB-C7E8274CC5E7}"/>
    <cellStyle name="Comma 2 3 9 2 2" xfId="2265" xr:uid="{5DE6F2D1-6049-4383-8FDA-B1E475072B71}"/>
    <cellStyle name="Comma 2 3 9 2 2 2" xfId="5939" xr:uid="{BFB30C89-F358-47A6-9600-EF7345422961}"/>
    <cellStyle name="Comma 2 3 9 2 3" xfId="4829" xr:uid="{3FDEFB10-C87D-42B2-BA3B-60A414F56EE2}"/>
    <cellStyle name="Comma 2 3 9 3" xfId="2266" xr:uid="{CA744A9F-96EB-4720-89DF-74C9311BB015}"/>
    <cellStyle name="Comma 2 3 9 3 2" xfId="5940" xr:uid="{2135E7A7-C00C-4AF6-8E3C-9F48FE2744FA}"/>
    <cellStyle name="Comma 2 3 9 4" xfId="4102" xr:uid="{71CC2535-1FD4-4F76-A1DA-6A5100325346}"/>
    <cellStyle name="Comma 2 4" xfId="22" xr:uid="{CD2AB4A9-5CFE-49F9-A8B6-BBBCC663A37C}"/>
    <cellStyle name="Comma 2 4 10" xfId="1156" xr:uid="{B90EFE81-1C00-4BA5-9EC5-9C535FD21A25}"/>
    <cellStyle name="Comma 2 4 10 2" xfId="2267" xr:uid="{DBD6E93A-CA6E-44EA-8B04-D3A81F53086D}"/>
    <cellStyle name="Comma 2 4 10 2 2" xfId="5941" xr:uid="{6EC28256-4255-4FDF-BC63-DAD1EF10AFFF}"/>
    <cellStyle name="Comma 2 4 10 3" xfId="4830" xr:uid="{45DFD52A-0C21-4AAA-A1A2-8F1770997085}"/>
    <cellStyle name="Comma 2 4 11" xfId="2268" xr:uid="{DDC11C25-F525-4C40-BCFE-09DF5EA321EE}"/>
    <cellStyle name="Comma 2 4 11 2" xfId="5942" xr:uid="{18B7F933-F52F-427A-BEC9-E293DF2BB1FE}"/>
    <cellStyle name="Comma 2 4 12" xfId="3738" xr:uid="{8E1051BC-0EA9-47C7-8C39-EBB6F811EC1C}"/>
    <cellStyle name="Comma 2 4 2" xfId="23" xr:uid="{5D0AA977-C290-443C-A638-1A20CCFE630F}"/>
    <cellStyle name="Comma 2 4 2 2" xfId="153" xr:uid="{760166A6-8B6A-4F10-8A36-7995D78B83A5}"/>
    <cellStyle name="Comma 2 4 2 2 2" xfId="362" xr:uid="{BD5455EC-BEAE-4DBC-B903-176327CA6C06}"/>
    <cellStyle name="Comma 2 4 2 2 2 2" xfId="659" xr:uid="{47A8DEC7-724B-4B75-BB14-51D21DBD7DFA}"/>
    <cellStyle name="Comma 2 4 2 2 2 2 2" xfId="1157" xr:uid="{6FBF853F-E3BC-4471-BD67-3007B4BE1187}"/>
    <cellStyle name="Comma 2 4 2 2 2 2 2 2" xfId="2269" xr:uid="{9ED52A3F-5896-4EA4-BDA0-5C7E2FC7018F}"/>
    <cellStyle name="Comma 2 4 2 2 2 2 2 2 2" xfId="5943" xr:uid="{48DA7069-FA01-41E1-BE40-FDAA4EAE4CEC}"/>
    <cellStyle name="Comma 2 4 2 2 2 2 2 3" xfId="4831" xr:uid="{03F52128-FBD5-495A-A6C5-02B85E31B4C8}"/>
    <cellStyle name="Comma 2 4 2 2 2 2 3" xfId="2270" xr:uid="{4F670992-2925-4791-8A06-A3CCD851B4DE}"/>
    <cellStyle name="Comma 2 4 2 2 2 2 3 2" xfId="5944" xr:uid="{02F1D861-C737-4F09-BC94-0B447EC41CB4}"/>
    <cellStyle name="Comma 2 4 2 2 2 2 4" xfId="4345" xr:uid="{9E564DBD-EB84-4741-AF78-D3DA13BCA193}"/>
    <cellStyle name="Comma 2 4 2 2 2 3" xfId="1158" xr:uid="{1A8CF655-B9E6-44FB-90BF-9DA927E74FD9}"/>
    <cellStyle name="Comma 2 4 2 2 2 3 2" xfId="2271" xr:uid="{4A24558A-5BA8-4164-88C1-BD1BAF0DB3DA}"/>
    <cellStyle name="Comma 2 4 2 2 2 3 2 2" xfId="5945" xr:uid="{7C03A086-A437-4944-8773-9612DC7CD8AD}"/>
    <cellStyle name="Comma 2 4 2 2 2 3 3" xfId="4832" xr:uid="{3D1E2766-C36B-4EED-928A-884B9F45A5B4}"/>
    <cellStyle name="Comma 2 4 2 2 2 4" xfId="2272" xr:uid="{C3512BE0-0F97-4B7C-BB4B-74956B6A3AF7}"/>
    <cellStyle name="Comma 2 4 2 2 2 4 2" xfId="5946" xr:uid="{CE58852A-F01D-4233-B4B9-37B822B56113}"/>
    <cellStyle name="Comma 2 4 2 2 2 5" xfId="4050" xr:uid="{2F33F3B9-34DD-433D-A091-F3B40D955D87}"/>
    <cellStyle name="Comma 2 4 2 2 3" xfId="660" xr:uid="{AA094B14-9EF6-43BD-851F-0E806A7CE9E4}"/>
    <cellStyle name="Comma 2 4 2 2 3 2" xfId="1159" xr:uid="{A89DC1E1-3D6A-4219-8B49-252A2EC866B2}"/>
    <cellStyle name="Comma 2 4 2 2 3 2 2" xfId="2273" xr:uid="{4912C462-49FB-4948-B9AB-27F7181A6892}"/>
    <cellStyle name="Comma 2 4 2 2 3 2 2 2" xfId="5947" xr:uid="{DD5D74BC-C321-4C45-818C-C4EE88600705}"/>
    <cellStyle name="Comma 2 4 2 2 3 2 3" xfId="4833" xr:uid="{E416B9E0-AF0A-4EFB-BF9C-A2B79C2B2F51}"/>
    <cellStyle name="Comma 2 4 2 2 3 3" xfId="2274" xr:uid="{CA9FC5D1-85B3-452E-A581-A5B9B8B9D342}"/>
    <cellStyle name="Comma 2 4 2 2 3 3 2" xfId="5948" xr:uid="{0CC1708E-EAEE-4872-8A4A-AAEA645CB054}"/>
    <cellStyle name="Comma 2 4 2 2 3 4" xfId="4346" xr:uid="{F8B9A989-BDF0-46D7-9BF0-5BB99295ACA6}"/>
    <cellStyle name="Comma 2 4 2 2 4" xfId="542" xr:uid="{C0BD5052-2483-44B3-B918-D42F971CBA45}"/>
    <cellStyle name="Comma 2 4 2 2 4 2" xfId="1160" xr:uid="{8D62A9CE-7D56-4B16-9EAC-D9B689F9E9E6}"/>
    <cellStyle name="Comma 2 4 2 2 4 2 2" xfId="2275" xr:uid="{BE785386-B193-4D42-A779-961DE6FF8944}"/>
    <cellStyle name="Comma 2 4 2 2 4 2 2 2" xfId="5949" xr:uid="{E05C692F-EBDA-4FAC-9955-A9C2EFB663FA}"/>
    <cellStyle name="Comma 2 4 2 2 4 2 3" xfId="4834" xr:uid="{71503C2F-6135-4C88-B65A-6458549F8F3A}"/>
    <cellStyle name="Comma 2 4 2 2 4 3" xfId="2276" xr:uid="{7539F1F2-08AC-4818-80EB-138346B27155}"/>
    <cellStyle name="Comma 2 4 2 2 4 3 2" xfId="5950" xr:uid="{DD9C8478-10B5-4EE6-980B-A338A7E25E06}"/>
    <cellStyle name="Comma 2 4 2 2 4 4" xfId="4228" xr:uid="{58825F47-91A8-462A-89FF-6FE84F2220CD}"/>
    <cellStyle name="Comma 2 4 2 2 5" xfId="1161" xr:uid="{BC3EA697-398D-40C9-AB30-4666729DF3B0}"/>
    <cellStyle name="Comma 2 4 2 2 5 2" xfId="2277" xr:uid="{95392E15-223A-4629-AFA7-1C757DA52F2E}"/>
    <cellStyle name="Comma 2 4 2 2 5 2 2" xfId="5951" xr:uid="{1D10BF34-839B-4618-A3DC-514A6ECAA022}"/>
    <cellStyle name="Comma 2 4 2 2 5 3" xfId="4835" xr:uid="{3631DBA9-CADD-438D-8F58-AC9534A3B13D}"/>
    <cellStyle name="Comma 2 4 2 2 6" xfId="2278" xr:uid="{97754DF5-33CF-4405-97F4-2D8B2C71B991}"/>
    <cellStyle name="Comma 2 4 2 2 6 2" xfId="5952" xr:uid="{CB575340-F423-42E8-B9C8-F49A72676779}"/>
    <cellStyle name="Comma 2 4 2 2 7" xfId="3860" xr:uid="{CDA1D2B6-9E06-4399-8B20-DEFC2EE647CA}"/>
    <cellStyle name="Comma 2 4 2 3" xfId="238" xr:uid="{DCBA2B89-C556-4F21-BB99-F2A2F9441EC8}"/>
    <cellStyle name="Comma 2 4 2 3 2" xfId="661" xr:uid="{E2D9DD2C-1474-4225-9EF8-935D9E9291EC}"/>
    <cellStyle name="Comma 2 4 2 3 2 2" xfId="1162" xr:uid="{C0C163F8-23FB-4337-8D00-64E4FDD90874}"/>
    <cellStyle name="Comma 2 4 2 3 2 2 2" xfId="2279" xr:uid="{0E6DA378-5C36-4BC5-9203-7F4A7D26F7D1}"/>
    <cellStyle name="Comma 2 4 2 3 2 2 2 2" xfId="5953" xr:uid="{4EC9DD4F-C273-438F-A87D-B02BDE058518}"/>
    <cellStyle name="Comma 2 4 2 3 2 2 3" xfId="4836" xr:uid="{8BABA7C0-9D98-446F-9F7E-3E0E96F05375}"/>
    <cellStyle name="Comma 2 4 2 3 2 3" xfId="2280" xr:uid="{549A7307-DA25-41B3-A024-39B9FA3474E6}"/>
    <cellStyle name="Comma 2 4 2 3 2 3 2" xfId="5954" xr:uid="{7CBFE76C-2AAB-4B53-991D-D074C36CD83E}"/>
    <cellStyle name="Comma 2 4 2 3 2 4" xfId="4347" xr:uid="{8ED33DF1-25FB-4D6B-A6C1-C070B1962C11}"/>
    <cellStyle name="Comma 2 4 2 3 3" xfId="1163" xr:uid="{01983A0B-4AF5-4B1B-82A5-81DCC60752AC}"/>
    <cellStyle name="Comma 2 4 2 3 3 2" xfId="2281" xr:uid="{DDE7E121-D5DC-4DA3-9E5A-8E4AD6664EEA}"/>
    <cellStyle name="Comma 2 4 2 3 3 2 2" xfId="5955" xr:uid="{18EE7341-4783-4BEF-93F5-0F49D5AAE671}"/>
    <cellStyle name="Comma 2 4 2 3 3 3" xfId="4837" xr:uid="{84807548-6415-449E-801B-5C8480B1A6AF}"/>
    <cellStyle name="Comma 2 4 2 3 4" xfId="2282" xr:uid="{247BCCE4-EA15-444C-A3EF-090AC929317B}"/>
    <cellStyle name="Comma 2 4 2 3 4 2" xfId="5956" xr:uid="{4C6115C5-5743-40C9-A7F2-A31CED1EC58C}"/>
    <cellStyle name="Comma 2 4 2 3 5" xfId="3929" xr:uid="{941D6F15-B706-4F40-A6AF-32F128EBE079}"/>
    <cellStyle name="Comma 2 4 2 4" xfId="662" xr:uid="{A2ECDB82-CD03-48A5-B906-49492D0A9CBA}"/>
    <cellStyle name="Comma 2 4 2 4 2" xfId="1164" xr:uid="{40B73F72-AC29-4AD6-97C0-622C659540B3}"/>
    <cellStyle name="Comma 2 4 2 4 2 2" xfId="2283" xr:uid="{3371F7F8-2A68-4C64-A7B4-4066F215BB27}"/>
    <cellStyle name="Comma 2 4 2 4 2 2 2" xfId="5957" xr:uid="{78032D1A-AA30-4FA0-91A3-288E1EFACC2B}"/>
    <cellStyle name="Comma 2 4 2 4 2 3" xfId="4838" xr:uid="{11ECC103-353C-476B-94F4-77310887B39E}"/>
    <cellStyle name="Comma 2 4 2 4 3" xfId="2284" xr:uid="{70A5EE1B-36C1-48F6-9A3C-03F3EF9EFC69}"/>
    <cellStyle name="Comma 2 4 2 4 3 2" xfId="5958" xr:uid="{788D8D1B-0EFA-417E-B23E-17A2D2B2C151}"/>
    <cellStyle name="Comma 2 4 2 4 4" xfId="4348" xr:uid="{45EA740A-DA08-486F-A5C6-9881B01C0D4E}"/>
    <cellStyle name="Comma 2 4 2 5" xfId="421" xr:uid="{99B3CA23-45E4-4206-8D10-F7DA5EC3D11A}"/>
    <cellStyle name="Comma 2 4 2 5 2" xfId="1165" xr:uid="{C02273BF-4D3B-4C2B-BF07-0EB7C69CCB8C}"/>
    <cellStyle name="Comma 2 4 2 5 2 2" xfId="2285" xr:uid="{6DF4C68D-7480-4B7A-9759-5D2BE8AD2888}"/>
    <cellStyle name="Comma 2 4 2 5 2 2 2" xfId="5959" xr:uid="{25BA527F-0317-40D2-A165-E46EB5DD21FF}"/>
    <cellStyle name="Comma 2 4 2 5 2 3" xfId="4839" xr:uid="{34E2ED29-83DB-4AFC-AEBC-1FB2CC453839}"/>
    <cellStyle name="Comma 2 4 2 5 3" xfId="2286" xr:uid="{466B9CCB-173F-4E72-9B3E-92A1EC3CB840}"/>
    <cellStyle name="Comma 2 4 2 5 3 2" xfId="5960" xr:uid="{C79F5331-950E-44F8-A848-24F68B892E0E}"/>
    <cellStyle name="Comma 2 4 2 5 4" xfId="4107" xr:uid="{BBE74484-17EB-4A55-808F-D925BFDCD027}"/>
    <cellStyle name="Comma 2 4 2 6" xfId="1166" xr:uid="{6FCC7CD5-8E71-49A6-9C08-25E7C6E63E71}"/>
    <cellStyle name="Comma 2 4 2 6 2" xfId="2287" xr:uid="{90146AB8-F18E-48B8-B0B6-103EED0A7831}"/>
    <cellStyle name="Comma 2 4 2 6 2 2" xfId="5961" xr:uid="{A48251BE-91AF-4B86-82EF-E4B21CB899C3}"/>
    <cellStyle name="Comma 2 4 2 6 3" xfId="4840" xr:uid="{BFF58A8E-B094-470C-A9B2-FA28991BCB2A}"/>
    <cellStyle name="Comma 2 4 2 7" xfId="2288" xr:uid="{3B01A77B-5E10-43E8-8F3F-8EEDF6F612D3}"/>
    <cellStyle name="Comma 2 4 2 7 2" xfId="5962" xr:uid="{A9B53D49-CEC7-4A48-BAD5-77111E9F76A8}"/>
    <cellStyle name="Comma 2 4 2 8" xfId="3739" xr:uid="{F6687CB2-330C-429A-B120-42472CE8F5BE}"/>
    <cellStyle name="Comma 2 4 3" xfId="24" xr:uid="{8627268F-B99A-435D-A94D-78ED1106B749}"/>
    <cellStyle name="Comma 2 4 3 2" xfId="173" xr:uid="{471CC96A-DDEE-4073-9760-518C348E3C16}"/>
    <cellStyle name="Comma 2 4 3 2 2" xfId="382" xr:uid="{ED380C75-7732-4CBC-BEC8-B31136DDCA56}"/>
    <cellStyle name="Comma 2 4 3 2 2 2" xfId="663" xr:uid="{3F30DE16-47D4-458C-B9DC-E963A5CE4333}"/>
    <cellStyle name="Comma 2 4 3 2 2 2 2" xfId="1167" xr:uid="{C5A27197-EE2D-48D8-AD19-6EF6727758AF}"/>
    <cellStyle name="Comma 2 4 3 2 2 2 2 2" xfId="2289" xr:uid="{AFC7C118-E042-46CC-915B-84B0EABFFF59}"/>
    <cellStyle name="Comma 2 4 3 2 2 2 2 2 2" xfId="5963" xr:uid="{6B33ABEC-48A1-4396-AA7D-CEAE1DF3BF39}"/>
    <cellStyle name="Comma 2 4 3 2 2 2 2 3" xfId="4841" xr:uid="{C1AB19BF-1228-40E8-8673-0B307731CEF4}"/>
    <cellStyle name="Comma 2 4 3 2 2 2 3" xfId="2290" xr:uid="{C7A7BD86-25D3-4AB3-92C3-5203C600256C}"/>
    <cellStyle name="Comma 2 4 3 2 2 2 3 2" xfId="5964" xr:uid="{CC09E501-E251-47F1-93AC-63B81FC2592B}"/>
    <cellStyle name="Comma 2 4 3 2 2 2 4" xfId="4349" xr:uid="{0DF520A3-AC38-466E-B1D0-5165F3C51DDE}"/>
    <cellStyle name="Comma 2 4 3 2 2 3" xfId="1168" xr:uid="{14C9C845-124D-4186-9B55-E1FD559F4348}"/>
    <cellStyle name="Comma 2 4 3 2 2 3 2" xfId="2291" xr:uid="{3D09DCED-8ED8-40DB-BCBD-022C8DDA538F}"/>
    <cellStyle name="Comma 2 4 3 2 2 3 2 2" xfId="5965" xr:uid="{85B3E63F-08AC-4CFB-ABB2-D9FC2F49E379}"/>
    <cellStyle name="Comma 2 4 3 2 2 3 3" xfId="4842" xr:uid="{DA6FAF23-897B-4796-A706-EB178D57C49E}"/>
    <cellStyle name="Comma 2 4 3 2 2 4" xfId="2292" xr:uid="{B32E2561-9C2B-4C35-B640-2977C7E89A87}"/>
    <cellStyle name="Comma 2 4 3 2 2 4 2" xfId="5966" xr:uid="{0B439801-03ED-4A9F-8970-A4ACEA14A72E}"/>
    <cellStyle name="Comma 2 4 3 2 2 5" xfId="4070" xr:uid="{A203CB34-647B-4D12-808D-61DB9DBC4FE0}"/>
    <cellStyle name="Comma 2 4 3 2 3" xfId="664" xr:uid="{2B4B1486-62B9-4F04-86AB-DE7D6F676CCC}"/>
    <cellStyle name="Comma 2 4 3 2 3 2" xfId="1169" xr:uid="{04782A18-EB3F-4659-A412-2933DC512446}"/>
    <cellStyle name="Comma 2 4 3 2 3 2 2" xfId="2293" xr:uid="{6477DF3E-F2EA-4080-BB94-0E015303E704}"/>
    <cellStyle name="Comma 2 4 3 2 3 2 2 2" xfId="5967" xr:uid="{FA420B6B-2D7A-4B57-BF84-8C657940E4FB}"/>
    <cellStyle name="Comma 2 4 3 2 3 2 3" xfId="4843" xr:uid="{EA2D9D64-EE0F-4F7A-BDBD-BFF5D576113D}"/>
    <cellStyle name="Comma 2 4 3 2 3 3" xfId="2294" xr:uid="{12B804B2-9AA5-4461-A108-D655EFEA7C8A}"/>
    <cellStyle name="Comma 2 4 3 2 3 3 2" xfId="5968" xr:uid="{6E2B5F03-E18E-4614-955A-C81D3A1DFDE0}"/>
    <cellStyle name="Comma 2 4 3 2 3 4" xfId="4350" xr:uid="{51C60C93-3A10-4036-A2DA-2073D75D770B}"/>
    <cellStyle name="Comma 2 4 3 2 4" xfId="562" xr:uid="{F7584D45-0D81-432A-B319-E6DF848E7C32}"/>
    <cellStyle name="Comma 2 4 3 2 4 2" xfId="1170" xr:uid="{7BB3C283-92CA-408A-B6CC-1A6FD5D7FD81}"/>
    <cellStyle name="Comma 2 4 3 2 4 2 2" xfId="2295" xr:uid="{F0C54AB3-7403-4162-82D3-575E5B2DACD4}"/>
    <cellStyle name="Comma 2 4 3 2 4 2 2 2" xfId="5969" xr:uid="{3DD676D8-60E9-497B-836A-38345131F26F}"/>
    <cellStyle name="Comma 2 4 3 2 4 2 3" xfId="4844" xr:uid="{765CB491-2B2A-4676-AD68-474893964E06}"/>
    <cellStyle name="Comma 2 4 3 2 4 3" xfId="2296" xr:uid="{8DE75791-A9CB-40B8-9633-5DE250F46473}"/>
    <cellStyle name="Comma 2 4 3 2 4 3 2" xfId="5970" xr:uid="{23C9A15E-8E5C-44F6-9993-BAC923EBE182}"/>
    <cellStyle name="Comma 2 4 3 2 4 4" xfId="4248" xr:uid="{4E73D07C-5D58-4501-8F11-83FFE432AFC8}"/>
    <cellStyle name="Comma 2 4 3 2 5" xfId="1171" xr:uid="{E0A84B30-4AC4-4B3A-8EDA-1F36CA8622E0}"/>
    <cellStyle name="Comma 2 4 3 2 5 2" xfId="2297" xr:uid="{FBBF4E11-4629-4960-A4E2-41AC98241F1B}"/>
    <cellStyle name="Comma 2 4 3 2 5 2 2" xfId="5971" xr:uid="{0101EC6D-8923-473E-B981-27DCF2E4C956}"/>
    <cellStyle name="Comma 2 4 3 2 5 3" xfId="4845" xr:uid="{6B2602E6-F62D-48DF-B902-22B0C6DDA398}"/>
    <cellStyle name="Comma 2 4 3 2 6" xfId="2298" xr:uid="{4E974A82-8247-4DF8-8788-A54DE359ED8C}"/>
    <cellStyle name="Comma 2 4 3 2 6 2" xfId="5972" xr:uid="{64468D6A-236B-4389-8719-2D8C9C5232EB}"/>
    <cellStyle name="Comma 2 4 3 2 7" xfId="3880" xr:uid="{CD10B362-2D62-46C5-996F-ABFD9FE19313}"/>
    <cellStyle name="Comma 2 4 3 3" xfId="239" xr:uid="{AB7E1319-CE9A-4E88-B33F-9B57AF29A1E4}"/>
    <cellStyle name="Comma 2 4 3 3 2" xfId="665" xr:uid="{593A51E1-CDC8-4699-B120-CF3C31CBED75}"/>
    <cellStyle name="Comma 2 4 3 3 2 2" xfId="1172" xr:uid="{A40BB274-B97C-48EB-A098-D66244713BBC}"/>
    <cellStyle name="Comma 2 4 3 3 2 2 2" xfId="2299" xr:uid="{DB948239-8177-4D0A-B1DD-38F1ABAADB2D}"/>
    <cellStyle name="Comma 2 4 3 3 2 2 2 2" xfId="5973" xr:uid="{C6EC24D0-64CC-4BEA-8816-6C1C8298EB38}"/>
    <cellStyle name="Comma 2 4 3 3 2 2 3" xfId="4846" xr:uid="{CFD71D68-02B6-4910-BE0B-475FE3E4252C}"/>
    <cellStyle name="Comma 2 4 3 3 2 3" xfId="2300" xr:uid="{ADCEE9E5-0CCC-4CED-842E-91476A452E4F}"/>
    <cellStyle name="Comma 2 4 3 3 2 3 2" xfId="5974" xr:uid="{5E3DA191-4BC1-4E1B-822C-6BD49BDE0A3C}"/>
    <cellStyle name="Comma 2 4 3 3 2 4" xfId="4351" xr:uid="{28232D1B-39A9-4503-85ED-5DD2201DD89B}"/>
    <cellStyle name="Comma 2 4 3 3 3" xfId="1173" xr:uid="{5AACC46E-35AF-4195-9FE8-158EC62B95A3}"/>
    <cellStyle name="Comma 2 4 3 3 3 2" xfId="2301" xr:uid="{98D20D09-7E76-40DC-8010-E118537C2EDA}"/>
    <cellStyle name="Comma 2 4 3 3 3 2 2" xfId="5975" xr:uid="{FAF5BCC2-7B18-4D89-8C1A-7D12B7F89A5A}"/>
    <cellStyle name="Comma 2 4 3 3 3 3" xfId="4847" xr:uid="{B6DEFBB6-0286-41A7-8E22-888E3ADBDEF6}"/>
    <cellStyle name="Comma 2 4 3 3 4" xfId="2302" xr:uid="{6349A6D1-EC7E-434B-BCA2-A4C2F3EEA9D1}"/>
    <cellStyle name="Comma 2 4 3 3 4 2" xfId="5976" xr:uid="{C2CBF9B6-AED9-49A3-9D39-9553B9EE542E}"/>
    <cellStyle name="Comma 2 4 3 3 5" xfId="3930" xr:uid="{892F7949-16FC-4F55-A86D-E65F3CE169D9}"/>
    <cellStyle name="Comma 2 4 3 4" xfId="666" xr:uid="{927FED2E-474E-43ED-994C-DEDD707E7E64}"/>
    <cellStyle name="Comma 2 4 3 4 2" xfId="1174" xr:uid="{C9D40B34-82DF-481B-B244-12785F9391B8}"/>
    <cellStyle name="Comma 2 4 3 4 2 2" xfId="2303" xr:uid="{E088CA23-37EF-45F4-94AE-98CD1B3A97CE}"/>
    <cellStyle name="Comma 2 4 3 4 2 2 2" xfId="5977" xr:uid="{163C20C8-9462-47C5-908F-D998C8FEBCD9}"/>
    <cellStyle name="Comma 2 4 3 4 2 3" xfId="4848" xr:uid="{4F3D8BD7-DD8F-4FC9-9DE5-B599067A7EFB}"/>
    <cellStyle name="Comma 2 4 3 4 3" xfId="2304" xr:uid="{D7C8F9FD-04D3-4A55-8001-8FC097C14988}"/>
    <cellStyle name="Comma 2 4 3 4 3 2" xfId="5978" xr:uid="{5203CB78-BE04-4F4E-9B94-BCD1EFF2681A}"/>
    <cellStyle name="Comma 2 4 3 4 4" xfId="4352" xr:uid="{FBBBD753-400D-4621-9313-56AF0AD71CA2}"/>
    <cellStyle name="Comma 2 4 3 5" xfId="422" xr:uid="{8B64B9A8-7974-49BD-BE28-A162593F0C40}"/>
    <cellStyle name="Comma 2 4 3 5 2" xfId="1175" xr:uid="{715DBEF8-44A5-4387-B394-DE88DAA7F545}"/>
    <cellStyle name="Comma 2 4 3 5 2 2" xfId="2305" xr:uid="{5C389B6F-16D3-4EED-A344-466A7402A955}"/>
    <cellStyle name="Comma 2 4 3 5 2 2 2" xfId="5979" xr:uid="{B7884AE3-CA72-4782-9043-C9B21CFBFEA5}"/>
    <cellStyle name="Comma 2 4 3 5 2 3" xfId="4849" xr:uid="{4E00FD16-2E13-4F34-9513-014C819C283B}"/>
    <cellStyle name="Comma 2 4 3 5 3" xfId="2306" xr:uid="{38B2397E-BBBC-4F10-BB49-6E564708F4FB}"/>
    <cellStyle name="Comma 2 4 3 5 3 2" xfId="5980" xr:uid="{0EB1160C-0214-49BA-8569-0245222C6B70}"/>
    <cellStyle name="Comma 2 4 3 5 4" xfId="4108" xr:uid="{7703C6D9-72A4-4EE3-BC39-E1C12B5D1E6F}"/>
    <cellStyle name="Comma 2 4 3 6" xfId="1176" xr:uid="{1479FD1C-445E-4364-80F0-1ADA01F1AEBB}"/>
    <cellStyle name="Comma 2 4 3 6 2" xfId="2307" xr:uid="{D283E8F3-B3ED-4CAD-809A-992C0427AF2E}"/>
    <cellStyle name="Comma 2 4 3 6 2 2" xfId="5981" xr:uid="{F55E11D7-A988-4F8B-9F4A-BEE4705AC737}"/>
    <cellStyle name="Comma 2 4 3 6 3" xfId="4850" xr:uid="{26E68B3B-C028-40EC-BEAB-57AD5327A556}"/>
    <cellStyle name="Comma 2 4 3 7" xfId="2308" xr:uid="{42335B7E-7DF2-453B-A8BC-D38F58804572}"/>
    <cellStyle name="Comma 2 4 3 7 2" xfId="5982" xr:uid="{289E3819-8DFD-4ED2-B665-8D1EE4BA82D4}"/>
    <cellStyle name="Comma 2 4 3 8" xfId="3740" xr:uid="{1C9013B3-52B1-4187-AD37-390601810FC1}"/>
    <cellStyle name="Comma 2 4 4" xfId="25" xr:uid="{633EAD96-CB24-4245-9893-28E2C942609F}"/>
    <cellStyle name="Comma 2 4 4 2" xfId="139" xr:uid="{CF7DD257-6517-4157-8D00-DF599D58BE4B}"/>
    <cellStyle name="Comma 2 4 4 2 2" xfId="348" xr:uid="{7C48E04B-4127-4EED-9E0C-9AC41E978775}"/>
    <cellStyle name="Comma 2 4 4 2 2 2" xfId="667" xr:uid="{391D712B-3711-4ECC-8B9E-5C8E4D844E76}"/>
    <cellStyle name="Comma 2 4 4 2 2 2 2" xfId="1177" xr:uid="{6EA78502-D606-43C2-BD47-6874C3E8A6F5}"/>
    <cellStyle name="Comma 2 4 4 2 2 2 2 2" xfId="2309" xr:uid="{F6FE544D-8B6E-45DE-8065-08F74B6D408D}"/>
    <cellStyle name="Comma 2 4 4 2 2 2 2 2 2" xfId="5983" xr:uid="{776B0B2A-9B95-427A-8BAD-4828D7E7658E}"/>
    <cellStyle name="Comma 2 4 4 2 2 2 2 3" xfId="4851" xr:uid="{C1A34890-76EC-4D59-918C-3019F438F718}"/>
    <cellStyle name="Comma 2 4 4 2 2 2 3" xfId="2310" xr:uid="{68A70AF7-FFBC-403F-BB10-B473763501E0}"/>
    <cellStyle name="Comma 2 4 4 2 2 2 3 2" xfId="5984" xr:uid="{025C3397-D57C-41D0-AB09-DD2841782A24}"/>
    <cellStyle name="Comma 2 4 4 2 2 2 4" xfId="4353" xr:uid="{5DA3E5FF-E43C-42FB-B2E0-AEC7AA6D5424}"/>
    <cellStyle name="Comma 2 4 4 2 2 3" xfId="1178" xr:uid="{FD7240C8-CDE3-4908-9926-9582396CC425}"/>
    <cellStyle name="Comma 2 4 4 2 2 3 2" xfId="2311" xr:uid="{3D5E4C8C-D518-4C19-8447-0562CEFB8B2B}"/>
    <cellStyle name="Comma 2 4 4 2 2 3 2 2" xfId="5985" xr:uid="{E0FD316D-02F7-4511-BFA6-44B912CE29C2}"/>
    <cellStyle name="Comma 2 4 4 2 2 3 3" xfId="4852" xr:uid="{9F7C7ECB-A61F-48CD-A505-55D6B7C37FAD}"/>
    <cellStyle name="Comma 2 4 4 2 2 4" xfId="2312" xr:uid="{74F8DABC-692C-4470-939C-228699D568C5}"/>
    <cellStyle name="Comma 2 4 4 2 2 4 2" xfId="5986" xr:uid="{5FFD0D46-8F62-49EF-BF04-841127011C78}"/>
    <cellStyle name="Comma 2 4 4 2 2 5" xfId="4036" xr:uid="{2402CB1D-B53B-4664-B731-92F1965EDD3A}"/>
    <cellStyle name="Comma 2 4 4 2 3" xfId="668" xr:uid="{2ACA9EFD-89A3-4507-BEE0-6E8964250282}"/>
    <cellStyle name="Comma 2 4 4 2 3 2" xfId="1179" xr:uid="{98C58B05-678E-4B93-B4E1-F17620263987}"/>
    <cellStyle name="Comma 2 4 4 2 3 2 2" xfId="2313" xr:uid="{CB93C7BB-2C70-49BA-BAE7-BA8379D8E2B4}"/>
    <cellStyle name="Comma 2 4 4 2 3 2 2 2" xfId="5987" xr:uid="{0E9E3077-1BB0-4A17-8000-CF8B97394730}"/>
    <cellStyle name="Comma 2 4 4 2 3 2 3" xfId="4853" xr:uid="{F3C5B8C4-7D72-4BE8-A897-1C347096530F}"/>
    <cellStyle name="Comma 2 4 4 2 3 3" xfId="2314" xr:uid="{4615F2EF-3892-4198-B680-AC99863839DB}"/>
    <cellStyle name="Comma 2 4 4 2 3 3 2" xfId="5988" xr:uid="{8CA0D77B-30E8-4453-9E6C-1C3E7DA26455}"/>
    <cellStyle name="Comma 2 4 4 2 3 4" xfId="4354" xr:uid="{BDD61482-173C-4FB7-8BF0-55614D7AE3E7}"/>
    <cellStyle name="Comma 2 4 4 2 4" xfId="528" xr:uid="{C3154C25-3B2F-4CE3-9706-433A7C2E2562}"/>
    <cellStyle name="Comma 2 4 4 2 4 2" xfId="1180" xr:uid="{C311B146-61F3-44BD-9E45-36493EB1D5D4}"/>
    <cellStyle name="Comma 2 4 4 2 4 2 2" xfId="2315" xr:uid="{E75F02F1-9A8E-4ECB-ACC0-8F0169503E21}"/>
    <cellStyle name="Comma 2 4 4 2 4 2 2 2" xfId="5989" xr:uid="{C61503FC-B738-41D4-9002-6EF35992E0C0}"/>
    <cellStyle name="Comma 2 4 4 2 4 2 3" xfId="4854" xr:uid="{A86D3DAF-4B94-4C1E-B363-10DEE553827D}"/>
    <cellStyle name="Comma 2 4 4 2 4 3" xfId="2316" xr:uid="{2595ABF6-5FF5-491C-BEF8-E5BE2998D2A9}"/>
    <cellStyle name="Comma 2 4 4 2 4 3 2" xfId="5990" xr:uid="{4E4A1B0B-F8C8-4B94-8FBD-010A353BF50B}"/>
    <cellStyle name="Comma 2 4 4 2 4 4" xfId="4214" xr:uid="{E5B8731E-A1DB-4F5E-A00F-27BC45A11FAC}"/>
    <cellStyle name="Comma 2 4 4 2 5" xfId="1181" xr:uid="{5B3C0EFA-1665-4CF2-97DF-29E2B2934AC7}"/>
    <cellStyle name="Comma 2 4 4 2 5 2" xfId="2317" xr:uid="{9039B063-EE7C-4C4C-854F-68BAE9E1965B}"/>
    <cellStyle name="Comma 2 4 4 2 5 2 2" xfId="5991" xr:uid="{8EC5851D-4A01-4C1A-B546-5ED1176AA3FC}"/>
    <cellStyle name="Comma 2 4 4 2 5 3" xfId="4855" xr:uid="{FC878214-022B-4F44-97CF-29C398357024}"/>
    <cellStyle name="Comma 2 4 4 2 6" xfId="2318" xr:uid="{4E809F96-22E5-4C2C-B2E7-FC834C4E95BC}"/>
    <cellStyle name="Comma 2 4 4 2 6 2" xfId="5992" xr:uid="{E77A7C2D-B84D-4DFE-AD80-8042B8D6AAE2}"/>
    <cellStyle name="Comma 2 4 4 2 7" xfId="3846" xr:uid="{E329F75E-4065-4BD6-B4A0-A4315B51B6E6}"/>
    <cellStyle name="Comma 2 4 4 3" xfId="240" xr:uid="{E1996292-7420-4C96-92A6-A7E78F465675}"/>
    <cellStyle name="Comma 2 4 4 3 2" xfId="669" xr:uid="{2FE0259F-37BF-4CC9-A93D-1A21027B0B75}"/>
    <cellStyle name="Comma 2 4 4 3 2 2" xfId="1182" xr:uid="{FE730E94-A579-45A8-A9CA-DF2246C30F71}"/>
    <cellStyle name="Comma 2 4 4 3 2 2 2" xfId="2319" xr:uid="{E1268BE3-B7B9-4E97-9906-12FEB82A2773}"/>
    <cellStyle name="Comma 2 4 4 3 2 2 2 2" xfId="5993" xr:uid="{93F45729-CBA0-4FDF-ACFD-B708D9799A51}"/>
    <cellStyle name="Comma 2 4 4 3 2 2 3" xfId="4856" xr:uid="{BBCC5F6A-9C5A-4EDF-A668-BBFB14F0D9F2}"/>
    <cellStyle name="Comma 2 4 4 3 2 3" xfId="2320" xr:uid="{E4D8D3A5-B5C7-4348-9EDD-E9CFABADA367}"/>
    <cellStyle name="Comma 2 4 4 3 2 3 2" xfId="5994" xr:uid="{2DE8536A-BFA3-445E-B1D1-A4A901E037FB}"/>
    <cellStyle name="Comma 2 4 4 3 2 4" xfId="4355" xr:uid="{08BA92C8-E3BC-4899-93EC-AAB88DAE0A53}"/>
    <cellStyle name="Comma 2 4 4 3 3" xfId="1183" xr:uid="{072668D6-B97A-4B65-989F-13504ED864BC}"/>
    <cellStyle name="Comma 2 4 4 3 3 2" xfId="2321" xr:uid="{FBA43DB0-ED41-45AD-9269-E532D7AE3163}"/>
    <cellStyle name="Comma 2 4 4 3 3 2 2" xfId="5995" xr:uid="{B1E13D34-5CB9-422F-AC39-65BC05DD8F8B}"/>
    <cellStyle name="Comma 2 4 4 3 3 3" xfId="4857" xr:uid="{175BCAA1-B01E-474E-A8C9-5B26A69ED146}"/>
    <cellStyle name="Comma 2 4 4 3 4" xfId="2322" xr:uid="{9E15FC2D-8854-4F58-8B62-A94182C52F71}"/>
    <cellStyle name="Comma 2 4 4 3 4 2" xfId="5996" xr:uid="{EDF98715-D2EC-4C40-8EB9-385BEDA18B77}"/>
    <cellStyle name="Comma 2 4 4 3 5" xfId="3931" xr:uid="{2BB63FBB-3220-451F-BF2D-2656198345CB}"/>
    <cellStyle name="Comma 2 4 4 4" xfId="670" xr:uid="{FD9529FC-E84C-4D23-940E-140EC5F3CB29}"/>
    <cellStyle name="Comma 2 4 4 4 2" xfId="1184" xr:uid="{E5D6A5E5-57F5-4D73-BE40-C5360E484BCA}"/>
    <cellStyle name="Comma 2 4 4 4 2 2" xfId="2323" xr:uid="{A0DC2121-80CB-47AE-9CEC-F976B29EF5D9}"/>
    <cellStyle name="Comma 2 4 4 4 2 2 2" xfId="5997" xr:uid="{D3169B3D-F5CF-47B1-8690-32655D065E75}"/>
    <cellStyle name="Comma 2 4 4 4 2 3" xfId="4858" xr:uid="{0CFB887D-A3E6-4DB2-B323-FD02D1E32460}"/>
    <cellStyle name="Comma 2 4 4 4 3" xfId="2324" xr:uid="{A02AAACC-57EC-4E75-BFC4-6FA4102D608D}"/>
    <cellStyle name="Comma 2 4 4 4 3 2" xfId="5998" xr:uid="{C7393BBF-E5BA-478C-AC6A-F1171C3AA28F}"/>
    <cellStyle name="Comma 2 4 4 4 4" xfId="4356" xr:uid="{F672755E-9E1A-43D1-A71B-D39BCE39296E}"/>
    <cellStyle name="Comma 2 4 4 5" xfId="423" xr:uid="{567C511B-6509-44AA-9F45-8D50B11F619F}"/>
    <cellStyle name="Comma 2 4 4 5 2" xfId="1185" xr:uid="{D582C591-4E6B-4F42-BA8B-BDA2B51BE2B1}"/>
    <cellStyle name="Comma 2 4 4 5 2 2" xfId="2325" xr:uid="{9871C9A0-78CE-49C9-916E-02505EAC465F}"/>
    <cellStyle name="Comma 2 4 4 5 2 2 2" xfId="5999" xr:uid="{ED251313-F5F4-49EE-82BD-68FB138CFC1A}"/>
    <cellStyle name="Comma 2 4 4 5 2 3" xfId="4859" xr:uid="{9CF1A2CD-C111-4B53-8B95-1A73B0754D11}"/>
    <cellStyle name="Comma 2 4 4 5 3" xfId="2326" xr:uid="{F88E2E13-F4B1-454B-B6F4-35FDB1646190}"/>
    <cellStyle name="Comma 2 4 4 5 3 2" xfId="6000" xr:uid="{E4D13F06-47FB-4552-92D0-0A19585F57E6}"/>
    <cellStyle name="Comma 2 4 4 5 4" xfId="4109" xr:uid="{822335CF-13FC-4875-8349-D6BCCA09B1EA}"/>
    <cellStyle name="Comma 2 4 4 6" xfId="1186" xr:uid="{A4FDC35B-70F2-4201-9F42-394B49785218}"/>
    <cellStyle name="Comma 2 4 4 6 2" xfId="2327" xr:uid="{7A0C6915-D1F1-4A59-A4BC-E389618923A4}"/>
    <cellStyle name="Comma 2 4 4 6 2 2" xfId="6001" xr:uid="{14077227-EB52-4633-8D16-7D77EC9353AC}"/>
    <cellStyle name="Comma 2 4 4 6 3" xfId="4860" xr:uid="{EB327435-6D96-4A0B-9549-F925618F4DEE}"/>
    <cellStyle name="Comma 2 4 4 7" xfId="2328" xr:uid="{AFAAFFCC-1652-4BBE-95E0-3645FCAEB43B}"/>
    <cellStyle name="Comma 2 4 4 7 2" xfId="6002" xr:uid="{F933EC3E-4C88-4160-B182-C2C716052463}"/>
    <cellStyle name="Comma 2 4 4 8" xfId="3741" xr:uid="{29AE40BF-2D8A-4208-AD81-7C858D8B16BF}"/>
    <cellStyle name="Comma 2 4 5" xfId="108" xr:uid="{7C6CD37E-AFF0-4920-B645-FAF15791DD41}"/>
    <cellStyle name="Comma 2 4 5 2" xfId="317" xr:uid="{E14639A2-3BB0-4FBA-B45E-F95D0E2D904E}"/>
    <cellStyle name="Comma 2 4 5 2 2" xfId="671" xr:uid="{BB27D57A-0B11-4E38-A4BC-C1DEA44C21ED}"/>
    <cellStyle name="Comma 2 4 5 2 2 2" xfId="1187" xr:uid="{6AAD2D10-52FD-4377-A7EC-FFAB4B2762E8}"/>
    <cellStyle name="Comma 2 4 5 2 2 2 2" xfId="2329" xr:uid="{01B0C21C-434B-4F44-A386-2AB43AEEB8EC}"/>
    <cellStyle name="Comma 2 4 5 2 2 2 2 2" xfId="6003" xr:uid="{2090535A-0971-4F83-AA7F-C8624F6F56D7}"/>
    <cellStyle name="Comma 2 4 5 2 2 2 3" xfId="4861" xr:uid="{73DAA223-94A0-48D8-8591-07A5F4C4586B}"/>
    <cellStyle name="Comma 2 4 5 2 2 3" xfId="2330" xr:uid="{65CCA970-3A5A-4BBA-9C53-2A7D93B333FB}"/>
    <cellStyle name="Comma 2 4 5 2 2 3 2" xfId="6004" xr:uid="{17780B70-901D-4E10-A2D7-46C7A7C4CB1D}"/>
    <cellStyle name="Comma 2 4 5 2 2 4" xfId="4357" xr:uid="{2878AE63-0880-4A92-9FE7-01B7641D66DF}"/>
    <cellStyle name="Comma 2 4 5 2 3" xfId="1188" xr:uid="{60B59740-7FB3-4193-8F78-BBF25E5600C1}"/>
    <cellStyle name="Comma 2 4 5 2 3 2" xfId="2331" xr:uid="{2D76B3AA-2D31-40EE-9D6B-27B3F169F6EB}"/>
    <cellStyle name="Comma 2 4 5 2 3 2 2" xfId="6005" xr:uid="{239DE5F3-B4E3-4662-A716-92151C0B575C}"/>
    <cellStyle name="Comma 2 4 5 2 3 3" xfId="4862" xr:uid="{FA20E637-B51E-4824-8453-CB9AC0A7AB3B}"/>
    <cellStyle name="Comma 2 4 5 2 4" xfId="2332" xr:uid="{C29058B7-784C-456D-AC3A-91A5E004CFF0}"/>
    <cellStyle name="Comma 2 4 5 2 4 2" xfId="6006" xr:uid="{31BF2C78-1C1F-48FD-8FE0-E0FB184C045F}"/>
    <cellStyle name="Comma 2 4 5 2 5" xfId="4005" xr:uid="{79E0EBB7-5695-4C30-9229-6C14B82F7510}"/>
    <cellStyle name="Comma 2 4 5 3" xfId="672" xr:uid="{4D467B9F-F90E-47F1-A07A-D5BFB074991F}"/>
    <cellStyle name="Comma 2 4 5 3 2" xfId="1189" xr:uid="{13395197-E9D0-4D6C-B617-B819861FE022}"/>
    <cellStyle name="Comma 2 4 5 3 2 2" xfId="2333" xr:uid="{0F097B1E-31E3-4A5E-840B-497255C5FAB2}"/>
    <cellStyle name="Comma 2 4 5 3 2 2 2" xfId="6007" xr:uid="{3E9A5A8C-7A8F-4224-8E0D-7C44B1CECA5E}"/>
    <cellStyle name="Comma 2 4 5 3 2 3" xfId="4863" xr:uid="{8EC776ED-E798-40D7-8532-55A0F99B882B}"/>
    <cellStyle name="Comma 2 4 5 3 3" xfId="2334" xr:uid="{4F189735-DE4C-46C0-99BC-1B30DE9CE4EF}"/>
    <cellStyle name="Comma 2 4 5 3 3 2" xfId="6008" xr:uid="{5DDFA097-2850-44E6-9DB3-C9CCA6E53479}"/>
    <cellStyle name="Comma 2 4 5 3 4" xfId="4358" xr:uid="{A4AAB8FE-473B-43A5-BA57-6BF09298BCFF}"/>
    <cellStyle name="Comma 2 4 5 4" xfId="497" xr:uid="{1332EFE3-ACB9-41D2-9067-CEE689832DD9}"/>
    <cellStyle name="Comma 2 4 5 4 2" xfId="1190" xr:uid="{751EE2A3-EB51-48E8-85FF-667028E8E8FC}"/>
    <cellStyle name="Comma 2 4 5 4 2 2" xfId="2335" xr:uid="{D42B39B3-DC2A-4113-9230-2F3247FC207E}"/>
    <cellStyle name="Comma 2 4 5 4 2 2 2" xfId="6009" xr:uid="{E3C50D54-2234-4E04-8EBD-D43F73659234}"/>
    <cellStyle name="Comma 2 4 5 4 2 3" xfId="4864" xr:uid="{1AE81802-C603-4573-A42E-56D46E84B913}"/>
    <cellStyle name="Comma 2 4 5 4 3" xfId="2336" xr:uid="{AC845E4E-8FEB-4C7C-BE2C-EFC497721B39}"/>
    <cellStyle name="Comma 2 4 5 4 3 2" xfId="6010" xr:uid="{3FD1FBC3-FED4-441D-A7B3-44D7C96E86CC}"/>
    <cellStyle name="Comma 2 4 5 4 4" xfId="4183" xr:uid="{5C56276D-1CF7-4CA5-BF71-C801C7AC0356}"/>
    <cellStyle name="Comma 2 4 5 5" xfId="1191" xr:uid="{F2A8725B-8B61-4D13-91BB-181ECA2E47BE}"/>
    <cellStyle name="Comma 2 4 5 5 2" xfId="2337" xr:uid="{857D066D-91F6-472C-ABCC-5702DC15D2DC}"/>
    <cellStyle name="Comma 2 4 5 5 2 2" xfId="6011" xr:uid="{B58FA4AB-45F6-43F7-8AF3-2714E0586282}"/>
    <cellStyle name="Comma 2 4 5 5 3" xfId="4865" xr:uid="{4F26ACD7-30F7-44C3-A619-02C924F6F5D0}"/>
    <cellStyle name="Comma 2 4 5 6" xfId="2338" xr:uid="{E2B2667A-3BF4-4AC8-B0B5-AACD263AD983}"/>
    <cellStyle name="Comma 2 4 5 6 2" xfId="6012" xr:uid="{C194AC06-2685-441F-9A0A-657FFA3AF65A}"/>
    <cellStyle name="Comma 2 4 5 7" xfId="3815" xr:uid="{96BB5C1E-A1D4-4097-82D3-6417F56849B8}"/>
    <cellStyle name="Comma 2 4 6" xfId="237" xr:uid="{9105F073-BEAC-44CD-AA98-7E88E9AC2EAB}"/>
    <cellStyle name="Comma 2 4 6 2" xfId="673" xr:uid="{16A032EC-4D8D-4172-93FC-0011AC4FFFFD}"/>
    <cellStyle name="Comma 2 4 6 2 2" xfId="1192" xr:uid="{18A9E90A-0644-40F1-8B2F-8FAD9159929F}"/>
    <cellStyle name="Comma 2 4 6 2 2 2" xfId="2339" xr:uid="{93F57AC3-4613-4F58-8060-7E7A0674A3CC}"/>
    <cellStyle name="Comma 2 4 6 2 2 2 2" xfId="6013" xr:uid="{2F1AF262-EA8F-4C3F-88FA-E6E75AC2E325}"/>
    <cellStyle name="Comma 2 4 6 2 2 3" xfId="4866" xr:uid="{9D8FB29C-9159-4EF7-857B-5CD6A0056A7B}"/>
    <cellStyle name="Comma 2 4 6 2 3" xfId="2340" xr:uid="{85200072-9E04-4268-8FCC-C5B926F3D8C9}"/>
    <cellStyle name="Comma 2 4 6 2 3 2" xfId="6014" xr:uid="{8118D170-2A8C-4B4D-9DF7-0AC205C24A0E}"/>
    <cellStyle name="Comma 2 4 6 2 4" xfId="4359" xr:uid="{F017CEAB-B484-4A36-A348-2DFCEB675597}"/>
    <cellStyle name="Comma 2 4 6 3" xfId="1193" xr:uid="{F0849FEB-FAF0-4E12-97B5-5B3FCD03091E}"/>
    <cellStyle name="Comma 2 4 6 3 2" xfId="2341" xr:uid="{01309818-3345-4B6D-9C36-32E34EFBB0BD}"/>
    <cellStyle name="Comma 2 4 6 3 2 2" xfId="6015" xr:uid="{A78CA0B9-0F30-4424-9191-162ED551DC21}"/>
    <cellStyle name="Comma 2 4 6 3 3" xfId="4867" xr:uid="{D8C17A8F-BAAB-44A8-A1E8-22D868170879}"/>
    <cellStyle name="Comma 2 4 6 4" xfId="2342" xr:uid="{2F0B2120-2477-4C39-AB96-AD7A58089771}"/>
    <cellStyle name="Comma 2 4 6 4 2" xfId="6016" xr:uid="{22B50A0F-BE50-4223-A74C-24C2BF2FBA93}"/>
    <cellStyle name="Comma 2 4 6 5" xfId="3928" xr:uid="{E320D9EB-0730-485F-BBDC-35E450AC7A5E}"/>
    <cellStyle name="Comma 2 4 7" xfId="210" xr:uid="{BB613E60-2672-4DAF-A15B-FBA7D4BCE3D9}"/>
    <cellStyle name="Comma 2 4 7 2" xfId="674" xr:uid="{487B6D08-D45C-462D-9D2B-14138548076C}"/>
    <cellStyle name="Comma 2 4 7 2 2" xfId="1194" xr:uid="{C829BE25-F7EC-44AE-8E10-5E02E24840B7}"/>
    <cellStyle name="Comma 2 4 7 2 2 2" xfId="2343" xr:uid="{35D847E2-93D7-46D1-9350-7CF351526BE1}"/>
    <cellStyle name="Comma 2 4 7 2 2 2 2" xfId="6017" xr:uid="{C2286E63-EE47-48F2-A658-576DDA9EEAD5}"/>
    <cellStyle name="Comma 2 4 7 2 2 3" xfId="4868" xr:uid="{8E13F443-C38C-4C75-A5E0-722D51C8FB7E}"/>
    <cellStyle name="Comma 2 4 7 2 3" xfId="2344" xr:uid="{2BB242A6-A7A0-47F5-8D49-A4A857799791}"/>
    <cellStyle name="Comma 2 4 7 2 3 2" xfId="6018" xr:uid="{2388F359-9E9A-489D-97E9-6C31309B772C}"/>
    <cellStyle name="Comma 2 4 7 2 4" xfId="4360" xr:uid="{88872710-5C90-4429-BA97-5E9C95EBB367}"/>
    <cellStyle name="Comma 2 4 7 3" xfId="1195" xr:uid="{81BAA691-F16A-48C3-A074-7E3A7374D020}"/>
    <cellStyle name="Comma 2 4 7 3 2" xfId="2345" xr:uid="{4828E7C7-84AC-4D1C-8460-96ADFAEEB000}"/>
    <cellStyle name="Comma 2 4 7 3 2 2" xfId="6019" xr:uid="{1283D0F6-7C1B-4982-9431-25AD82E1C6E6}"/>
    <cellStyle name="Comma 2 4 7 3 3" xfId="4869" xr:uid="{F1D31D56-218B-409F-86F1-367DA8F84D50}"/>
    <cellStyle name="Comma 2 4 7 4" xfId="2346" xr:uid="{65C436E5-9973-4477-B4C6-6BD7E4548CF9}"/>
    <cellStyle name="Comma 2 4 7 4 2" xfId="6020" xr:uid="{80F5CBAF-7526-4575-AF2A-A3EC22E602FF}"/>
    <cellStyle name="Comma 2 4 7 5" xfId="3903" xr:uid="{AA41626C-A639-4CE6-A1B3-1D71ADE18214}"/>
    <cellStyle name="Comma 2 4 8" xfId="675" xr:uid="{7E161420-96AD-44BC-8FF9-1D45CA287D4C}"/>
    <cellStyle name="Comma 2 4 8 2" xfId="1196" xr:uid="{3B03D655-E780-422C-B94B-9D960377EB2A}"/>
    <cellStyle name="Comma 2 4 8 2 2" xfId="2347" xr:uid="{BAF60FA2-C511-43DB-BE46-37778CCDEBCB}"/>
    <cellStyle name="Comma 2 4 8 2 2 2" xfId="6021" xr:uid="{1097A0F7-A117-4D2A-BACC-ED4F9206EBFA}"/>
    <cellStyle name="Comma 2 4 8 2 3" xfId="4870" xr:uid="{44B0AFE2-18C4-4660-B767-DE1447B39DED}"/>
    <cellStyle name="Comma 2 4 8 3" xfId="2348" xr:uid="{F1ECC163-DEE9-4643-97FB-166871D63B01}"/>
    <cellStyle name="Comma 2 4 8 3 2" xfId="6022" xr:uid="{5B65A76C-215C-4911-9565-0281B177EEE4}"/>
    <cellStyle name="Comma 2 4 8 4" xfId="4361" xr:uid="{7F265BBD-F925-41AF-A482-A19A5448AB7B}"/>
    <cellStyle name="Comma 2 4 9" xfId="420" xr:uid="{0A272B85-0653-4002-BEC6-5BEAA243E14C}"/>
    <cellStyle name="Comma 2 4 9 2" xfId="1197" xr:uid="{3CFDF9B3-F108-42D1-A5A6-3031A24555EA}"/>
    <cellStyle name="Comma 2 4 9 2 2" xfId="2349" xr:uid="{798002E4-2EDF-44BC-9B8B-E7A59C463DAF}"/>
    <cellStyle name="Comma 2 4 9 2 2 2" xfId="6023" xr:uid="{FCE7CA69-CA27-475E-8834-59B4FA39B591}"/>
    <cellStyle name="Comma 2 4 9 2 3" xfId="4871" xr:uid="{3BF9E0D1-6E59-4E1C-A345-29E9B23F2D2C}"/>
    <cellStyle name="Comma 2 4 9 3" xfId="2350" xr:uid="{43C6BBBC-9788-4163-9B0A-46389C8E5C98}"/>
    <cellStyle name="Comma 2 4 9 3 2" xfId="6024" xr:uid="{0E02E3FC-B0B6-4D89-9B40-F5BC7AB088F3}"/>
    <cellStyle name="Comma 2 4 9 4" xfId="4106" xr:uid="{981F6F38-1928-4AFE-9C5F-2F6C62D26628}"/>
    <cellStyle name="Comma 2 5" xfId="26" xr:uid="{4CA555A4-5334-484D-B84B-B5264CBB66B2}"/>
    <cellStyle name="Comma 2 5 2" xfId="147" xr:uid="{58D928CC-1DCD-4D66-82E0-44049F0C518F}"/>
    <cellStyle name="Comma 2 5 2 2" xfId="356" xr:uid="{CD97F76F-11B8-4F24-B545-7862F06F6CF1}"/>
    <cellStyle name="Comma 2 5 2 2 2" xfId="676" xr:uid="{9FA1C668-AA4D-4996-B3D2-F08CD6BB8156}"/>
    <cellStyle name="Comma 2 5 2 2 2 2" xfId="1198" xr:uid="{C60F771B-DA31-491A-879A-98843A86546E}"/>
    <cellStyle name="Comma 2 5 2 2 2 2 2" xfId="2351" xr:uid="{452A2C40-CF21-41E3-8527-FE218A08ACEA}"/>
    <cellStyle name="Comma 2 5 2 2 2 2 2 2" xfId="6025" xr:uid="{7C812E47-815E-4724-91A5-3794F3F441FA}"/>
    <cellStyle name="Comma 2 5 2 2 2 2 3" xfId="4872" xr:uid="{1F097EBF-4AFA-49F4-8B97-0693014E2D2F}"/>
    <cellStyle name="Comma 2 5 2 2 2 3" xfId="2352" xr:uid="{613CD3CE-4CE7-4433-A6D4-1DB471B89B75}"/>
    <cellStyle name="Comma 2 5 2 2 2 3 2" xfId="6026" xr:uid="{94072CDC-2C3C-4B6E-BBD6-4FE27487935A}"/>
    <cellStyle name="Comma 2 5 2 2 2 4" xfId="4362" xr:uid="{41D5ED52-FBAE-4DE8-9F1E-FEB89583329C}"/>
    <cellStyle name="Comma 2 5 2 2 3" xfId="1199" xr:uid="{5A5C5791-7815-42C6-A2C8-97DC7F940B00}"/>
    <cellStyle name="Comma 2 5 2 2 3 2" xfId="2353" xr:uid="{719E6C5E-0468-47A9-8506-AF290EDBCD35}"/>
    <cellStyle name="Comma 2 5 2 2 3 2 2" xfId="6027" xr:uid="{5BD6F1FD-FDA0-4255-AC1E-FE38DC1EB7F0}"/>
    <cellStyle name="Comma 2 5 2 2 3 3" xfId="4873" xr:uid="{058B50B9-7C0C-403F-A3B0-53CA083C8F3F}"/>
    <cellStyle name="Comma 2 5 2 2 4" xfId="2354" xr:uid="{B9E8B983-26D8-419E-9831-8F1939D802E7}"/>
    <cellStyle name="Comma 2 5 2 2 4 2" xfId="6028" xr:uid="{B9F9524E-EB36-46C6-AE36-573397482504}"/>
    <cellStyle name="Comma 2 5 2 2 5" xfId="4044" xr:uid="{88EF5177-0FDD-4565-B6BD-D54AD58CE634}"/>
    <cellStyle name="Comma 2 5 2 3" xfId="677" xr:uid="{4910E70E-B1F5-45AD-A8BD-3797BDA11C0E}"/>
    <cellStyle name="Comma 2 5 2 3 2" xfId="1200" xr:uid="{DC18AA7C-2B0C-40A1-B6E7-ECD9539418A7}"/>
    <cellStyle name="Comma 2 5 2 3 2 2" xfId="2355" xr:uid="{C4BBD1D2-3E2E-4DA8-9CBC-0FD14DB55B0D}"/>
    <cellStyle name="Comma 2 5 2 3 2 2 2" xfId="6029" xr:uid="{A421681D-69D0-4DAE-AB3E-20C33476AC8A}"/>
    <cellStyle name="Comma 2 5 2 3 2 3" xfId="4874" xr:uid="{8C865E52-716C-4E6D-BE24-373EE2AE936A}"/>
    <cellStyle name="Comma 2 5 2 3 3" xfId="2356" xr:uid="{E979B263-B393-473D-A0EC-B3249CB9182E}"/>
    <cellStyle name="Comma 2 5 2 3 3 2" xfId="6030" xr:uid="{D1EC5ADC-FA51-47D4-BEB2-B22CCC8A8754}"/>
    <cellStyle name="Comma 2 5 2 3 4" xfId="4363" xr:uid="{752FB5E7-0460-433B-8A05-537C6DA64104}"/>
    <cellStyle name="Comma 2 5 2 4" xfId="536" xr:uid="{F421403F-D8B3-4B92-AD0A-C8D37951502A}"/>
    <cellStyle name="Comma 2 5 2 4 2" xfId="1201" xr:uid="{187508E3-B8CB-4FAF-8D6E-9782880BABB7}"/>
    <cellStyle name="Comma 2 5 2 4 2 2" xfId="2357" xr:uid="{526E1AB9-D80D-4BE4-A4C0-5196A5794493}"/>
    <cellStyle name="Comma 2 5 2 4 2 2 2" xfId="6031" xr:uid="{4BE5E6FB-4FC5-4F58-95A9-F99F3374EE1A}"/>
    <cellStyle name="Comma 2 5 2 4 2 3" xfId="4875" xr:uid="{9AB8F85A-52C2-49A0-BDC9-7838A5836DB5}"/>
    <cellStyle name="Comma 2 5 2 4 3" xfId="2358" xr:uid="{1A6D1157-4D74-4B18-8F2A-378CE04CFC83}"/>
    <cellStyle name="Comma 2 5 2 4 3 2" xfId="6032" xr:uid="{6EFF4A09-B590-48D8-AE1F-B5A28894443C}"/>
    <cellStyle name="Comma 2 5 2 4 4" xfId="4222" xr:uid="{F1BF7F3F-C5EB-4416-B3AE-2051594B73D6}"/>
    <cellStyle name="Comma 2 5 2 5" xfId="1202" xr:uid="{FF26340A-5351-492D-BDD3-D03D418A87A9}"/>
    <cellStyle name="Comma 2 5 2 5 2" xfId="2359" xr:uid="{D5A3122E-D9A9-4C9F-B264-88577F30C903}"/>
    <cellStyle name="Comma 2 5 2 5 2 2" xfId="6033" xr:uid="{CAE87D36-B030-4D09-80D8-39B3865BB366}"/>
    <cellStyle name="Comma 2 5 2 5 3" xfId="4876" xr:uid="{B98E6FCC-4CDE-4645-A8DA-7D5EFEE19EB0}"/>
    <cellStyle name="Comma 2 5 2 6" xfId="2360" xr:uid="{4DF198A0-4717-4EF8-B3F2-38E981A6A28F}"/>
    <cellStyle name="Comma 2 5 2 6 2" xfId="6034" xr:uid="{C815EC89-3974-495B-BD9F-28FD559D5595}"/>
    <cellStyle name="Comma 2 5 2 7" xfId="3854" xr:uid="{D81F216A-633A-4889-8846-3916EEA3F2B2}"/>
    <cellStyle name="Comma 2 5 3" xfId="241" xr:uid="{F979A8B8-0EB6-4B40-A591-3096634CDCB0}"/>
    <cellStyle name="Comma 2 5 3 2" xfId="678" xr:uid="{152664E7-830F-42C1-82BD-2BA394505F5E}"/>
    <cellStyle name="Comma 2 5 3 2 2" xfId="1203" xr:uid="{5A5D8F8A-9F01-40A0-9DDB-578481905C54}"/>
    <cellStyle name="Comma 2 5 3 2 2 2" xfId="2361" xr:uid="{951F91D0-0B0C-42A2-8F78-8A2CA407E306}"/>
    <cellStyle name="Comma 2 5 3 2 2 2 2" xfId="6035" xr:uid="{0410A38A-4A2E-4445-98F1-802A2AE97493}"/>
    <cellStyle name="Comma 2 5 3 2 2 3" xfId="4877" xr:uid="{9CD6BD17-2F2A-4689-8D52-1D5B667767EE}"/>
    <cellStyle name="Comma 2 5 3 2 3" xfId="2362" xr:uid="{403A13C6-2EBE-4032-A381-653A8002EE84}"/>
    <cellStyle name="Comma 2 5 3 2 3 2" xfId="6036" xr:uid="{30540AE8-2589-404F-8B2C-B3DEA48F657A}"/>
    <cellStyle name="Comma 2 5 3 2 4" xfId="4364" xr:uid="{FA2CBB9D-BF90-4148-BF36-987B9B2C829D}"/>
    <cellStyle name="Comma 2 5 3 3" xfId="1204" xr:uid="{D63C7A7D-A9AC-4A7E-8EC0-EBC7C72E2B3C}"/>
    <cellStyle name="Comma 2 5 3 3 2" xfId="2363" xr:uid="{3F750A47-1D68-4FEC-9458-A8F27792392D}"/>
    <cellStyle name="Comma 2 5 3 3 2 2" xfId="6037" xr:uid="{40815122-6D9D-4405-8B57-B6D890B07688}"/>
    <cellStyle name="Comma 2 5 3 3 3" xfId="4878" xr:uid="{6DE065EE-778A-4276-AEC6-5012F68BB008}"/>
    <cellStyle name="Comma 2 5 3 4" xfId="2364" xr:uid="{A12658D4-1479-4433-8EE1-9CE728946899}"/>
    <cellStyle name="Comma 2 5 3 4 2" xfId="6038" xr:uid="{3E27AF41-6F7E-47D3-AA86-92E2AC859E80}"/>
    <cellStyle name="Comma 2 5 3 5" xfId="3932" xr:uid="{3864ADA9-62A0-44DA-84EC-D41F9EE157F0}"/>
    <cellStyle name="Comma 2 5 4" xfId="213" xr:uid="{2D155F01-8330-4658-A107-E10D52F5C98D}"/>
    <cellStyle name="Comma 2 5 4 2" xfId="679" xr:uid="{CFD0A4C1-212D-4589-8BA5-7CB7854600C8}"/>
    <cellStyle name="Comma 2 5 4 2 2" xfId="1205" xr:uid="{CE16CFBD-F1BC-421E-845C-771B773C0C1F}"/>
    <cellStyle name="Comma 2 5 4 2 2 2" xfId="2365" xr:uid="{AE44F740-A7FE-483D-A339-4262A3821C14}"/>
    <cellStyle name="Comma 2 5 4 2 2 2 2" xfId="6039" xr:uid="{662578BB-6C8D-494C-B764-3F6D2EA19C47}"/>
    <cellStyle name="Comma 2 5 4 2 2 3" xfId="4879" xr:uid="{303B402F-D11F-414E-BDEC-56201D79913B}"/>
    <cellStyle name="Comma 2 5 4 2 3" xfId="2366" xr:uid="{C8CB3036-87AF-44D0-AE33-0853A04D6E88}"/>
    <cellStyle name="Comma 2 5 4 2 3 2" xfId="6040" xr:uid="{7AAEA4BC-F02D-4ACD-AFDD-D0FCB306E76A}"/>
    <cellStyle name="Comma 2 5 4 2 4" xfId="4365" xr:uid="{1053C5F8-7FFF-48D0-87F8-2A1EBAA830D6}"/>
    <cellStyle name="Comma 2 5 4 3" xfId="1206" xr:uid="{DA6A6EBB-0F0E-4889-875C-639EEBA03FA5}"/>
    <cellStyle name="Comma 2 5 4 3 2" xfId="2367" xr:uid="{C721033B-048A-4B79-861A-18E5A6CEE252}"/>
    <cellStyle name="Comma 2 5 4 3 2 2" xfId="6041" xr:uid="{8539D833-FB28-4683-912B-61EFE9D68A2C}"/>
    <cellStyle name="Comma 2 5 4 3 3" xfId="4880" xr:uid="{86DE2F8B-6887-4313-9AA4-C14C2385F8F8}"/>
    <cellStyle name="Comma 2 5 4 4" xfId="2368" xr:uid="{0A0E580E-192E-4210-BB99-B40512113431}"/>
    <cellStyle name="Comma 2 5 4 4 2" xfId="6042" xr:uid="{30F87067-32F7-404D-AC04-B9D09541CAA3}"/>
    <cellStyle name="Comma 2 5 4 5" xfId="3905" xr:uid="{8F841F21-32B9-4202-82D7-6232C629A337}"/>
    <cellStyle name="Comma 2 5 5" xfId="680" xr:uid="{6B807B9F-4BEF-4175-A995-BDF3EB53A6A9}"/>
    <cellStyle name="Comma 2 5 5 2" xfId="1207" xr:uid="{E289857A-E7A0-4725-90DA-1791D79CFEFA}"/>
    <cellStyle name="Comma 2 5 5 2 2" xfId="2369" xr:uid="{9C61AD09-9A3A-438A-9DD7-E9D7B8B47C21}"/>
    <cellStyle name="Comma 2 5 5 2 2 2" xfId="6043" xr:uid="{61CA4648-B7BE-471B-9B96-A07C4FD3D8B0}"/>
    <cellStyle name="Comma 2 5 5 2 3" xfId="4881" xr:uid="{01A9584D-3007-4DE5-BF98-E4903E3E55D8}"/>
    <cellStyle name="Comma 2 5 5 3" xfId="2370" xr:uid="{1ADA9075-BF5F-4FC2-8075-EA3ABB48A9E3}"/>
    <cellStyle name="Comma 2 5 5 3 2" xfId="6044" xr:uid="{5A609F9B-264E-437B-9AB5-5D23F8C4EB91}"/>
    <cellStyle name="Comma 2 5 5 4" xfId="4366" xr:uid="{32BFFB50-12B9-4E3C-ACBE-84109DDD4196}"/>
    <cellStyle name="Comma 2 5 6" xfId="424" xr:uid="{419E7CA5-FE54-487E-9937-8C93872B3A9B}"/>
    <cellStyle name="Comma 2 5 6 2" xfId="1208" xr:uid="{D09DB2F4-3D86-4195-8646-89B0834983C2}"/>
    <cellStyle name="Comma 2 5 6 2 2" xfId="2371" xr:uid="{0C6970BB-FDEC-4942-9D16-23BB3DDF6979}"/>
    <cellStyle name="Comma 2 5 6 2 2 2" xfId="6045" xr:uid="{0B5D492D-0AFF-4CB5-B197-13B0B3F68808}"/>
    <cellStyle name="Comma 2 5 6 2 3" xfId="4882" xr:uid="{9CF3C914-9CCA-4B34-A85B-08FCAC39F648}"/>
    <cellStyle name="Comma 2 5 6 3" xfId="2372" xr:uid="{339E9D42-36C7-405C-B899-847129D08FE2}"/>
    <cellStyle name="Comma 2 5 6 3 2" xfId="6046" xr:uid="{A984B841-41D6-4521-8C30-9AFEB1B66453}"/>
    <cellStyle name="Comma 2 5 6 4" xfId="4110" xr:uid="{0811CD11-E42A-415F-A9AA-503A75E425BC}"/>
    <cellStyle name="Comma 2 5 7" xfId="1209" xr:uid="{A76419F7-44BD-440C-8CCF-904CA365F3B6}"/>
    <cellStyle name="Comma 2 5 7 2" xfId="2373" xr:uid="{C45E394B-889E-4F22-AB21-9B1E1485DC94}"/>
    <cellStyle name="Comma 2 5 7 2 2" xfId="6047" xr:uid="{6C843A57-AFDF-4EE6-A2EF-5745CA57DBF7}"/>
    <cellStyle name="Comma 2 5 7 3" xfId="4883" xr:uid="{60133076-CD74-4594-A07C-E1E4E94EC0A0}"/>
    <cellStyle name="Comma 2 5 8" xfId="2374" xr:uid="{DFCD92F0-9738-434D-874F-89BB28AB0963}"/>
    <cellStyle name="Comma 2 5 8 2" xfId="6048" xr:uid="{E51A769A-3127-4A4C-B6D6-85DA55123C55}"/>
    <cellStyle name="Comma 2 5 9" xfId="3742" xr:uid="{1F351405-8876-4EFA-90D4-4D4BD1141619}"/>
    <cellStyle name="Comma 2 6" xfId="27" xr:uid="{5FD2878A-68B8-4454-B776-41986A134A99}"/>
    <cellStyle name="Comma 2 6 2" xfId="167" xr:uid="{0F8FEF96-7F58-48CC-887A-5179F351D340}"/>
    <cellStyle name="Comma 2 6 2 2" xfId="376" xr:uid="{5AE2FDC9-6A49-47A4-AC06-000267A596DB}"/>
    <cellStyle name="Comma 2 6 2 2 2" xfId="681" xr:uid="{006DD80D-1F6D-4EF9-8D44-663F731F9FA1}"/>
    <cellStyle name="Comma 2 6 2 2 2 2" xfId="1210" xr:uid="{9728AD6B-51F8-4625-B749-07239F49AB3C}"/>
    <cellStyle name="Comma 2 6 2 2 2 2 2" xfId="2375" xr:uid="{1C323759-03D8-4D45-A2EE-B4B82F6E5707}"/>
    <cellStyle name="Comma 2 6 2 2 2 2 2 2" xfId="6049" xr:uid="{0609390D-F416-4DBE-AEF2-DF80BC34B628}"/>
    <cellStyle name="Comma 2 6 2 2 2 2 3" xfId="4884" xr:uid="{7602F9C1-1D1D-4616-BA5F-E507F98DECC2}"/>
    <cellStyle name="Comma 2 6 2 2 2 3" xfId="2376" xr:uid="{16EC10F7-B8A8-4D82-9462-9964155101B3}"/>
    <cellStyle name="Comma 2 6 2 2 2 3 2" xfId="6050" xr:uid="{4F80F2B7-D0EF-47A3-87DA-1F5C524DA2DF}"/>
    <cellStyle name="Comma 2 6 2 2 2 4" xfId="4367" xr:uid="{376EE258-C037-4C58-80D6-153DDB18B536}"/>
    <cellStyle name="Comma 2 6 2 2 3" xfId="1211" xr:uid="{6956A235-836C-44DE-BF1E-01A3C3C4813A}"/>
    <cellStyle name="Comma 2 6 2 2 3 2" xfId="2377" xr:uid="{65BE86CC-6DE8-481A-A6F5-64EB7A3FAB21}"/>
    <cellStyle name="Comma 2 6 2 2 3 2 2" xfId="6051" xr:uid="{37530B33-0BB4-4B20-814F-6AF989F3DEEB}"/>
    <cellStyle name="Comma 2 6 2 2 3 3" xfId="4885" xr:uid="{C1FFA95A-35A0-49EE-9634-C1A39842A9B3}"/>
    <cellStyle name="Comma 2 6 2 2 4" xfId="2378" xr:uid="{3D0093E1-4E2E-409E-8A83-E37F7203113B}"/>
    <cellStyle name="Comma 2 6 2 2 4 2" xfId="6052" xr:uid="{B04BFEE2-C960-4FF3-A63F-948343110F99}"/>
    <cellStyle name="Comma 2 6 2 2 5" xfId="4064" xr:uid="{7AF48032-B8B2-4C70-AAB7-B67425067A95}"/>
    <cellStyle name="Comma 2 6 2 3" xfId="682" xr:uid="{4CC54CE3-F15E-48AB-801B-18F150398B98}"/>
    <cellStyle name="Comma 2 6 2 3 2" xfId="1212" xr:uid="{08467EB0-CC71-4881-849F-9E56A4876E27}"/>
    <cellStyle name="Comma 2 6 2 3 2 2" xfId="2379" xr:uid="{6439E22A-DC56-4B1A-98CB-C0609904A492}"/>
    <cellStyle name="Comma 2 6 2 3 2 2 2" xfId="6053" xr:uid="{B560E683-1491-40DC-B653-1F1FA97FEABE}"/>
    <cellStyle name="Comma 2 6 2 3 2 3" xfId="4886" xr:uid="{247DDA7C-E5AC-42A2-A40B-F6858C093156}"/>
    <cellStyle name="Comma 2 6 2 3 3" xfId="2380" xr:uid="{9269D50A-204E-4D9C-A7DF-F0696181181D}"/>
    <cellStyle name="Comma 2 6 2 3 3 2" xfId="6054" xr:uid="{01BF65D7-653A-4616-A868-A1A2541D6D11}"/>
    <cellStyle name="Comma 2 6 2 3 4" xfId="4368" xr:uid="{09B080D9-44B2-4CEC-A72B-E315ED486707}"/>
    <cellStyle name="Comma 2 6 2 4" xfId="556" xr:uid="{26D7AAE2-57CD-4868-9636-970B8442C891}"/>
    <cellStyle name="Comma 2 6 2 4 2" xfId="1213" xr:uid="{EC124AC1-23EF-4D58-B055-8C64E3A72508}"/>
    <cellStyle name="Comma 2 6 2 4 2 2" xfId="2381" xr:uid="{4E248726-B48E-4E44-BC5D-A1E00AF045A4}"/>
    <cellStyle name="Comma 2 6 2 4 2 2 2" xfId="6055" xr:uid="{3250E481-4DE1-4CEE-A83E-3FA21A908016}"/>
    <cellStyle name="Comma 2 6 2 4 2 3" xfId="4887" xr:uid="{2D60B1EA-FCE4-4425-A805-DBA128884604}"/>
    <cellStyle name="Comma 2 6 2 4 3" xfId="2382" xr:uid="{8FE13F4F-08D3-42BB-8DFA-27E0EBC6B288}"/>
    <cellStyle name="Comma 2 6 2 4 3 2" xfId="6056" xr:uid="{839309D0-C1BC-44BE-9803-CDA160E374BC}"/>
    <cellStyle name="Comma 2 6 2 4 4" xfId="4242" xr:uid="{38548377-4FC6-47C4-8A10-118F42E36DE4}"/>
    <cellStyle name="Comma 2 6 2 5" xfId="1214" xr:uid="{D60D8C5E-FCB6-46A8-8F00-2302BEAAE5C3}"/>
    <cellStyle name="Comma 2 6 2 5 2" xfId="2383" xr:uid="{AC8C040A-C1A3-449A-83EE-9BA17F40D27F}"/>
    <cellStyle name="Comma 2 6 2 5 2 2" xfId="6057" xr:uid="{4CB5D20B-051C-481A-B613-EE6D2D25DAA6}"/>
    <cellStyle name="Comma 2 6 2 5 3" xfId="4888" xr:uid="{306BCAF0-5EB0-4E5F-8FA5-6722B6AE25BE}"/>
    <cellStyle name="Comma 2 6 2 6" xfId="2384" xr:uid="{E30758E5-6AA1-4D86-B4D9-FAD0B358AD4D}"/>
    <cellStyle name="Comma 2 6 2 6 2" xfId="6058" xr:uid="{9E801748-D832-45BE-842A-1929266F4972}"/>
    <cellStyle name="Comma 2 6 2 7" xfId="3874" xr:uid="{0616D3C2-DDAF-424F-9F60-A787AA40A13B}"/>
    <cellStyle name="Comma 2 6 3" xfId="242" xr:uid="{9E5BD340-70F4-45CC-A944-07B6A020F189}"/>
    <cellStyle name="Comma 2 6 3 2" xfId="683" xr:uid="{5677AF47-0530-4070-ACED-3CB3810F99E6}"/>
    <cellStyle name="Comma 2 6 3 2 2" xfId="1215" xr:uid="{E6A04454-AFC1-4D69-91E8-9EBC12208477}"/>
    <cellStyle name="Comma 2 6 3 2 2 2" xfId="2385" xr:uid="{0D646111-3911-4FC9-993A-4370D082890D}"/>
    <cellStyle name="Comma 2 6 3 2 2 2 2" xfId="6059" xr:uid="{3AD0E53E-3B03-46D6-BA96-7D04E34422B4}"/>
    <cellStyle name="Comma 2 6 3 2 2 3" xfId="4889" xr:uid="{A1E82B65-68C6-4894-9B65-DA433F5A4CBC}"/>
    <cellStyle name="Comma 2 6 3 2 3" xfId="2386" xr:uid="{36FDF64C-5D50-46A0-A5D5-95514D73EBEB}"/>
    <cellStyle name="Comma 2 6 3 2 3 2" xfId="6060" xr:uid="{CDDAD201-1E50-43A8-A0F6-76B2F6C25B1E}"/>
    <cellStyle name="Comma 2 6 3 2 4" xfId="4369" xr:uid="{9BB214BD-6E32-440B-9071-9D882F43AF19}"/>
    <cellStyle name="Comma 2 6 3 3" xfId="1216" xr:uid="{E9406B96-8102-4A25-8A8C-F945EADE1279}"/>
    <cellStyle name="Comma 2 6 3 3 2" xfId="2387" xr:uid="{DA39A5DB-79ED-4228-87ED-FF196E32FCF8}"/>
    <cellStyle name="Comma 2 6 3 3 2 2" xfId="6061" xr:uid="{D3DE2EBA-88D3-4107-A051-4E4042AA9201}"/>
    <cellStyle name="Comma 2 6 3 3 3" xfId="4890" xr:uid="{BE65032F-1850-4071-9C1E-805BAE73ABB4}"/>
    <cellStyle name="Comma 2 6 3 4" xfId="2388" xr:uid="{E4F8DC03-4482-4682-8B50-4CB7728CE34A}"/>
    <cellStyle name="Comma 2 6 3 4 2" xfId="6062" xr:uid="{ACFD68A0-4508-4296-924F-D471528A91DA}"/>
    <cellStyle name="Comma 2 6 3 5" xfId="3933" xr:uid="{5755D84C-72AE-41F5-824C-181AD100D2D6}"/>
    <cellStyle name="Comma 2 6 4" xfId="215" xr:uid="{61F5BB1D-699D-4D37-A5C0-F0C842B77A8E}"/>
    <cellStyle name="Comma 2 6 4 2" xfId="684" xr:uid="{ADA08A3C-6CD8-49C0-A1FF-B6F2299DBBF3}"/>
    <cellStyle name="Comma 2 6 4 2 2" xfId="1217" xr:uid="{8FA4DEC3-3A9C-4A1C-848E-583E774AC568}"/>
    <cellStyle name="Comma 2 6 4 2 2 2" xfId="2389" xr:uid="{5AB4ED15-B4C6-441C-9401-A93120762607}"/>
    <cellStyle name="Comma 2 6 4 2 2 2 2" xfId="6063" xr:uid="{D4F6ED89-20C3-4DAD-91B7-FE6DFE585D6D}"/>
    <cellStyle name="Comma 2 6 4 2 2 3" xfId="4891" xr:uid="{736BBF73-6258-4AAB-B1AD-643B410CA4B7}"/>
    <cellStyle name="Comma 2 6 4 2 3" xfId="2390" xr:uid="{A8F86941-1ABD-4F97-A379-5D840B005AB6}"/>
    <cellStyle name="Comma 2 6 4 2 3 2" xfId="6064" xr:uid="{5CA67327-3B04-4CDF-A76D-15CB6D828072}"/>
    <cellStyle name="Comma 2 6 4 2 4" xfId="4370" xr:uid="{F17A6A22-62A0-4BAE-A192-0AC8F778D3BA}"/>
    <cellStyle name="Comma 2 6 4 3" xfId="1218" xr:uid="{7010D4BB-C15A-460B-9129-7EC682A7B51B}"/>
    <cellStyle name="Comma 2 6 4 3 2" xfId="2391" xr:uid="{8D1A2AC8-D1E4-4322-801F-F354F31589D5}"/>
    <cellStyle name="Comma 2 6 4 3 2 2" xfId="6065" xr:uid="{22016EC5-FFE4-4765-AC1C-4415871D0A67}"/>
    <cellStyle name="Comma 2 6 4 3 3" xfId="4892" xr:uid="{C0511D04-66EB-40B9-B974-27A82FA1A6DB}"/>
    <cellStyle name="Comma 2 6 4 4" xfId="2392" xr:uid="{436A2645-85FA-431C-95AE-2689CAE9CD38}"/>
    <cellStyle name="Comma 2 6 4 4 2" xfId="6066" xr:uid="{EC502326-50BC-4A94-8FDC-2114251B3B76}"/>
    <cellStyle name="Comma 2 6 4 5" xfId="3907" xr:uid="{43D3D007-0CD8-4E0D-8CD3-EA6EFAFFDE61}"/>
    <cellStyle name="Comma 2 6 5" xfId="685" xr:uid="{E7EEC6B5-C1D1-4393-A199-1D850F083566}"/>
    <cellStyle name="Comma 2 6 5 2" xfId="1219" xr:uid="{F6548BE7-085A-4E3D-A4B4-6D8F48D43C73}"/>
    <cellStyle name="Comma 2 6 5 2 2" xfId="2393" xr:uid="{E7EB7B65-FBD1-461F-B8F4-E0BB3D8A3344}"/>
    <cellStyle name="Comma 2 6 5 2 2 2" xfId="6067" xr:uid="{BC832EB1-C175-4899-9F23-7EF598BB9571}"/>
    <cellStyle name="Comma 2 6 5 2 3" xfId="4893" xr:uid="{430A1648-C8DE-48A8-B5AE-E0CA8D4A9390}"/>
    <cellStyle name="Comma 2 6 5 3" xfId="2394" xr:uid="{06C2E3EA-7B1E-4B99-9175-57A55DCD496E}"/>
    <cellStyle name="Comma 2 6 5 3 2" xfId="6068" xr:uid="{49A1ABDF-6CEC-4291-8031-DFB6FA688D37}"/>
    <cellStyle name="Comma 2 6 5 4" xfId="4371" xr:uid="{F704FA8C-5C49-49FA-934E-C6129CD078A9}"/>
    <cellStyle name="Comma 2 6 6" xfId="425" xr:uid="{1CC4C441-2342-446C-9D84-0F1BB857D7DA}"/>
    <cellStyle name="Comma 2 6 6 2" xfId="1220" xr:uid="{6CD0178A-F5BA-4D69-A67C-67CABAEDD2AE}"/>
    <cellStyle name="Comma 2 6 6 2 2" xfId="2395" xr:uid="{280993DF-77BF-465B-A639-7ACF2A00B2F4}"/>
    <cellStyle name="Comma 2 6 6 2 2 2" xfId="6069" xr:uid="{F1DA1A93-1E2F-40A6-B12A-A4A83498169C}"/>
    <cellStyle name="Comma 2 6 6 2 3" xfId="4894" xr:uid="{BD236FC5-1F15-489E-9FAB-618E46C75B74}"/>
    <cellStyle name="Comma 2 6 6 3" xfId="2396" xr:uid="{D78159E5-0AB1-4AAB-86F5-F1BF43BCFB9A}"/>
    <cellStyle name="Comma 2 6 6 3 2" xfId="6070" xr:uid="{65E7F804-32F7-4F17-819A-2D104836ABCE}"/>
    <cellStyle name="Comma 2 6 6 4" xfId="4111" xr:uid="{E20B8A58-2BDD-48D7-9504-7BCB57824CAF}"/>
    <cellStyle name="Comma 2 6 7" xfId="1221" xr:uid="{0F643D5D-EA7D-4206-AD0C-652704343005}"/>
    <cellStyle name="Comma 2 6 7 2" xfId="2397" xr:uid="{74FEBDBD-4E3D-477E-875D-3D12CB36092D}"/>
    <cellStyle name="Comma 2 6 7 2 2" xfId="6071" xr:uid="{7E26FE50-3E92-485C-B31E-62F5306760B1}"/>
    <cellStyle name="Comma 2 6 7 3" xfId="4895" xr:uid="{091762A7-50A2-4A03-9A97-8081CE0F95DE}"/>
    <cellStyle name="Comma 2 6 8" xfId="2398" xr:uid="{33BFEEBD-6631-46AE-B0E8-EB30ED66C1A6}"/>
    <cellStyle name="Comma 2 6 8 2" xfId="6072" xr:uid="{EC25E0A6-FBCB-4C73-9EC0-4BE17652AF58}"/>
    <cellStyle name="Comma 2 6 9" xfId="3743" xr:uid="{5C5D1F89-05A5-442B-91B0-26CCD55089DC}"/>
    <cellStyle name="Comma 2 7" xfId="28" xr:uid="{C76A5752-6828-46AE-8F6F-064281792C07}"/>
    <cellStyle name="Comma 2 7 2" xfId="123" xr:uid="{B5F33AF8-C863-4B93-8309-A12F3D243E70}"/>
    <cellStyle name="Comma 2 7 2 2" xfId="332" xr:uid="{79EEF8E6-6B36-4339-966F-2FB4E72ECC73}"/>
    <cellStyle name="Comma 2 7 2 2 2" xfId="686" xr:uid="{4C46B9AC-EA8B-4899-9578-4BB947BE3F94}"/>
    <cellStyle name="Comma 2 7 2 2 2 2" xfId="1222" xr:uid="{6548C34A-512F-4549-AA00-A87E197D0977}"/>
    <cellStyle name="Comma 2 7 2 2 2 2 2" xfId="2399" xr:uid="{1D40E437-51B2-4204-AE00-739E3F2736D0}"/>
    <cellStyle name="Comma 2 7 2 2 2 2 2 2" xfId="6073" xr:uid="{CF538B14-DB8E-4ADF-8ED7-DC9D8252A1B4}"/>
    <cellStyle name="Comma 2 7 2 2 2 2 3" xfId="4896" xr:uid="{F0D12C67-AA64-4CD2-BB23-C7C165E2AB9C}"/>
    <cellStyle name="Comma 2 7 2 2 2 3" xfId="2400" xr:uid="{B2FED635-1FAC-4CFB-A09B-960E2663D414}"/>
    <cellStyle name="Comma 2 7 2 2 2 3 2" xfId="6074" xr:uid="{6AE2D8D5-7E1E-4822-AA94-8C61C84D1C59}"/>
    <cellStyle name="Comma 2 7 2 2 2 4" xfId="4372" xr:uid="{36EC2714-BBF1-4EBD-BAE5-905DAA44B817}"/>
    <cellStyle name="Comma 2 7 2 2 3" xfId="1223" xr:uid="{ACE84255-3EA8-49D9-8F2B-ED92F5BEDF62}"/>
    <cellStyle name="Comma 2 7 2 2 3 2" xfId="2401" xr:uid="{746E6082-217A-40A8-B513-262D50768CC2}"/>
    <cellStyle name="Comma 2 7 2 2 3 2 2" xfId="6075" xr:uid="{1DF7F2D5-8832-4B99-B797-415293EDB765}"/>
    <cellStyle name="Comma 2 7 2 2 3 3" xfId="4897" xr:uid="{7DD10DCF-5924-469C-9DBE-0ABEF092F8AE}"/>
    <cellStyle name="Comma 2 7 2 2 4" xfId="2402" xr:uid="{E7ED4E29-3AFF-4763-91E3-2D2F17AED250}"/>
    <cellStyle name="Comma 2 7 2 2 4 2" xfId="6076" xr:uid="{88BB3F44-E00B-477E-86CF-5888BC11BB72}"/>
    <cellStyle name="Comma 2 7 2 2 5" xfId="4020" xr:uid="{5C380044-7B22-4185-B416-8F03520FDDF4}"/>
    <cellStyle name="Comma 2 7 2 3" xfId="687" xr:uid="{7C1F3822-3C08-48B1-AE9F-A8215659F9E1}"/>
    <cellStyle name="Comma 2 7 2 3 2" xfId="1224" xr:uid="{79C34F23-D4DA-4780-A7A4-05A31D2B5436}"/>
    <cellStyle name="Comma 2 7 2 3 2 2" xfId="2403" xr:uid="{8B78730B-AF90-4835-BCF9-F1E45BE63865}"/>
    <cellStyle name="Comma 2 7 2 3 2 2 2" xfId="6077" xr:uid="{27CB4580-E17E-44C5-90AB-00FBBC82326F}"/>
    <cellStyle name="Comma 2 7 2 3 2 3" xfId="4898" xr:uid="{BB0420F5-2482-4B81-B04A-C47BCCA7DFF7}"/>
    <cellStyle name="Comma 2 7 2 3 3" xfId="2404" xr:uid="{3E674160-0C32-4B0E-8A29-4F939AD4FF0C}"/>
    <cellStyle name="Comma 2 7 2 3 3 2" xfId="6078" xr:uid="{63C5E072-68DB-4887-9B25-6C2B89B9DBDA}"/>
    <cellStyle name="Comma 2 7 2 3 4" xfId="4373" xr:uid="{AE4AD567-6661-4DF3-8A19-492880CC02E2}"/>
    <cellStyle name="Comma 2 7 2 4" xfId="512" xr:uid="{B008EED1-E364-4B2C-8D08-D9066B802EA4}"/>
    <cellStyle name="Comma 2 7 2 4 2" xfId="1225" xr:uid="{3EB43510-14CA-4A12-9FD5-00B26D6B9271}"/>
    <cellStyle name="Comma 2 7 2 4 2 2" xfId="2405" xr:uid="{3D17D3DD-CE2C-433A-92E6-884F4AAC3073}"/>
    <cellStyle name="Comma 2 7 2 4 2 2 2" xfId="6079" xr:uid="{C03E30EB-C9E5-48E1-B7CE-1B0EE9C5437F}"/>
    <cellStyle name="Comma 2 7 2 4 2 3" xfId="4899" xr:uid="{14C71CFC-B800-4509-994D-B97B953FFD1F}"/>
    <cellStyle name="Comma 2 7 2 4 3" xfId="2406" xr:uid="{5FFBD3ED-ADAA-4995-B15C-6C4BC24A4531}"/>
    <cellStyle name="Comma 2 7 2 4 3 2" xfId="6080" xr:uid="{BC214F99-A700-4F12-B5E4-D40FDC906591}"/>
    <cellStyle name="Comma 2 7 2 4 4" xfId="4198" xr:uid="{D0BD99C7-4887-4762-8EDF-933C11241E28}"/>
    <cellStyle name="Comma 2 7 2 5" xfId="1226" xr:uid="{35996310-999E-4C75-A136-9547974E1C1B}"/>
    <cellStyle name="Comma 2 7 2 5 2" xfId="2407" xr:uid="{7140E936-39BF-4D3C-93C0-648F25C81367}"/>
    <cellStyle name="Comma 2 7 2 5 2 2" xfId="6081" xr:uid="{FC7CAE65-16A0-4B84-88BC-DCFBEB5F1808}"/>
    <cellStyle name="Comma 2 7 2 5 3" xfId="4900" xr:uid="{7F4469C1-C6AF-4EA2-8828-B759CF7B902E}"/>
    <cellStyle name="Comma 2 7 2 6" xfId="2408" xr:uid="{6CC2215F-0AB4-4A9F-B518-28A3A060750C}"/>
    <cellStyle name="Comma 2 7 2 6 2" xfId="6082" xr:uid="{E0C7A567-B5B8-4214-BE8C-96B593248D4C}"/>
    <cellStyle name="Comma 2 7 2 7" xfId="3830" xr:uid="{4F43EF10-5D49-4BFA-AAA6-607C1AEF884B}"/>
    <cellStyle name="Comma 2 7 3" xfId="243" xr:uid="{9CC38657-8817-4723-87C2-44E9035A2DE8}"/>
    <cellStyle name="Comma 2 7 3 2" xfId="688" xr:uid="{BABEAC8E-2636-49A4-A519-81F6FC7D9864}"/>
    <cellStyle name="Comma 2 7 3 2 2" xfId="1227" xr:uid="{495DD6E7-7082-474D-8224-43656EE6960A}"/>
    <cellStyle name="Comma 2 7 3 2 2 2" xfId="2409" xr:uid="{EE213731-D030-4442-A258-C59A9654CBCD}"/>
    <cellStyle name="Comma 2 7 3 2 2 2 2" xfId="6083" xr:uid="{5DA2DA37-53EE-40EF-8D61-B3DCE7F6650B}"/>
    <cellStyle name="Comma 2 7 3 2 2 3" xfId="4901" xr:uid="{78C99A0F-8583-4C9E-9A9F-B8DAFA55F26F}"/>
    <cellStyle name="Comma 2 7 3 2 3" xfId="2410" xr:uid="{84AF74CF-C6B0-4CD1-89AA-51D1286C1C2F}"/>
    <cellStyle name="Comma 2 7 3 2 3 2" xfId="6084" xr:uid="{AC282753-D721-42B6-9EEF-EFDF61A2B142}"/>
    <cellStyle name="Comma 2 7 3 2 4" xfId="4374" xr:uid="{0649189F-F1D2-4FBA-8C0D-766999DDC1B5}"/>
    <cellStyle name="Comma 2 7 3 3" xfId="1228" xr:uid="{613C5093-6ED0-4C40-AB81-7922149F5A56}"/>
    <cellStyle name="Comma 2 7 3 3 2" xfId="2411" xr:uid="{DC08C788-063B-4F23-964A-DC4B363EEDB2}"/>
    <cellStyle name="Comma 2 7 3 3 2 2" xfId="6085" xr:uid="{7E015BAD-B23D-4722-A612-5178F77C96E8}"/>
    <cellStyle name="Comma 2 7 3 3 3" xfId="4902" xr:uid="{55AA6641-D809-442E-8A30-9C0DB6369DF6}"/>
    <cellStyle name="Comma 2 7 3 4" xfId="2412" xr:uid="{952961F0-14E3-4893-9BF4-4BF05742CA6F}"/>
    <cellStyle name="Comma 2 7 3 4 2" xfId="6086" xr:uid="{8DCD9E3D-EC66-443C-BFA1-71A494589BA9}"/>
    <cellStyle name="Comma 2 7 3 5" xfId="3934" xr:uid="{CDF3D480-CC31-43B0-A6B3-5882F18F3EAD}"/>
    <cellStyle name="Comma 2 7 4" xfId="689" xr:uid="{40E7D76E-DF41-4B10-8380-703A36CC3D2F}"/>
    <cellStyle name="Comma 2 7 4 2" xfId="1229" xr:uid="{2A137AE6-C5DA-422E-B7F4-698573BA234A}"/>
    <cellStyle name="Comma 2 7 4 2 2" xfId="2413" xr:uid="{90B892CE-5D54-4E6C-853D-799089084D31}"/>
    <cellStyle name="Comma 2 7 4 2 2 2" xfId="6087" xr:uid="{EE315563-DE84-42AC-B1ED-7BB2C63AF4DB}"/>
    <cellStyle name="Comma 2 7 4 2 3" xfId="4903" xr:uid="{599E9030-C71E-48C6-8718-3312858AF7A0}"/>
    <cellStyle name="Comma 2 7 4 3" xfId="2414" xr:uid="{8B3A476B-CF35-46DD-BA34-CEDA565CD54B}"/>
    <cellStyle name="Comma 2 7 4 3 2" xfId="6088" xr:uid="{FF63377E-DC3F-4066-A04C-002452347AE7}"/>
    <cellStyle name="Comma 2 7 4 4" xfId="4375" xr:uid="{F66F389C-8192-4659-98E2-9E1089D1CDC0}"/>
    <cellStyle name="Comma 2 7 5" xfId="426" xr:uid="{CF34D270-A12B-4154-AC43-3157AC0A176D}"/>
    <cellStyle name="Comma 2 7 5 2" xfId="1230" xr:uid="{41F1E90D-048B-457F-A99F-D601554590F3}"/>
    <cellStyle name="Comma 2 7 5 2 2" xfId="2415" xr:uid="{2486D9A9-4E24-4037-A9B7-3A5DF97FF5CA}"/>
    <cellStyle name="Comma 2 7 5 2 2 2" xfId="6089" xr:uid="{E687B25A-36D6-4B73-B2BD-ACAB67AA163C}"/>
    <cellStyle name="Comma 2 7 5 2 3" xfId="4904" xr:uid="{331971B8-D880-4D92-9061-8CAF6AE49C52}"/>
    <cellStyle name="Comma 2 7 5 3" xfId="2416" xr:uid="{1572FF47-B4F6-4A87-AE12-35C67697FF6B}"/>
    <cellStyle name="Comma 2 7 5 3 2" xfId="6090" xr:uid="{404C2F28-3E79-4583-ABC6-5C86C5DBE389}"/>
    <cellStyle name="Comma 2 7 5 4" xfId="4112" xr:uid="{F784C5A5-A653-43FF-8B54-1DFC801A113F}"/>
    <cellStyle name="Comma 2 7 6" xfId="1231" xr:uid="{A958C0AD-0996-4BEB-8351-708DD4430390}"/>
    <cellStyle name="Comma 2 7 6 2" xfId="2417" xr:uid="{B64A5DDD-35E5-417D-8678-B3C82939B059}"/>
    <cellStyle name="Comma 2 7 6 2 2" xfId="6091" xr:uid="{D8744D65-D778-4673-ADC0-AB754C406C53}"/>
    <cellStyle name="Comma 2 7 6 3" xfId="4905" xr:uid="{8EDFF003-740B-49D7-868A-45DCBCBDFD42}"/>
    <cellStyle name="Comma 2 7 7" xfId="2418" xr:uid="{C0979733-CDC4-42EB-A05A-2F5D6E4DB58F}"/>
    <cellStyle name="Comma 2 7 7 2" xfId="6092" xr:uid="{5786E609-DB8D-4F0A-9C27-BFF4B23D395F}"/>
    <cellStyle name="Comma 2 7 8" xfId="3744" xr:uid="{D0C454E1-BB3D-4272-B0B7-BD05973638BB}"/>
    <cellStyle name="Comma 2 8" xfId="102" xr:uid="{D86DC7B9-6D36-42A4-B992-4F0AD3CB4A42}"/>
    <cellStyle name="Comma 2 8 2" xfId="311" xr:uid="{62E9F2FD-BBB8-4AA6-B28C-6A53AEC3C943}"/>
    <cellStyle name="Comma 2 8 2 2" xfId="690" xr:uid="{0DC35A55-BCCB-4561-8130-850ABCFB8638}"/>
    <cellStyle name="Comma 2 8 2 2 2" xfId="1232" xr:uid="{20EC49E9-FC0F-452F-9B6E-E49B0FD7404D}"/>
    <cellStyle name="Comma 2 8 2 2 2 2" xfId="2419" xr:uid="{F64EA3A7-D283-44E4-B2DA-0F6FC6891397}"/>
    <cellStyle name="Comma 2 8 2 2 2 2 2" xfId="6093" xr:uid="{A5DC7635-716A-419B-8DC7-6671DF95C745}"/>
    <cellStyle name="Comma 2 8 2 2 2 3" xfId="4906" xr:uid="{2BBC4F9E-3990-45E1-87E5-9A5892F14472}"/>
    <cellStyle name="Comma 2 8 2 2 3" xfId="2420" xr:uid="{3620FD66-2BA0-4904-9D41-185A2649DA8D}"/>
    <cellStyle name="Comma 2 8 2 2 3 2" xfId="6094" xr:uid="{EE0F0436-32A5-44E3-9CB0-7C3936A800E4}"/>
    <cellStyle name="Comma 2 8 2 2 4" xfId="4376" xr:uid="{AEC7AA97-E913-4B76-A307-1519272C9376}"/>
    <cellStyle name="Comma 2 8 2 3" xfId="1233" xr:uid="{64B78683-FEFE-4E66-8329-B2E86BAB142C}"/>
    <cellStyle name="Comma 2 8 2 3 2" xfId="2421" xr:uid="{20A56DA6-6571-4016-B3C1-AF2EB85B1E0C}"/>
    <cellStyle name="Comma 2 8 2 3 2 2" xfId="6095" xr:uid="{321478DF-0EBF-46C0-BA5B-B3B44C5D686D}"/>
    <cellStyle name="Comma 2 8 2 3 3" xfId="4907" xr:uid="{F03311FF-F1F1-4062-BC75-92ADB4F99EEA}"/>
    <cellStyle name="Comma 2 8 2 4" xfId="2422" xr:uid="{3BD84287-D22F-4BE0-A8B6-AC160ED55956}"/>
    <cellStyle name="Comma 2 8 2 4 2" xfId="6096" xr:uid="{8C69ED04-0964-4192-8218-171AB9FD4FFB}"/>
    <cellStyle name="Comma 2 8 2 5" xfId="3999" xr:uid="{2F164084-ACDA-4156-BF59-F547C55F22DA}"/>
    <cellStyle name="Comma 2 8 3" xfId="691" xr:uid="{9F97A43D-5E19-481E-9908-1DEABEC1C72C}"/>
    <cellStyle name="Comma 2 8 3 2" xfId="1234" xr:uid="{214CC9DD-E8D3-4280-893B-39AAFEA1FB0B}"/>
    <cellStyle name="Comma 2 8 3 2 2" xfId="2423" xr:uid="{CC612048-0AF3-4E44-A430-4BC8567258C8}"/>
    <cellStyle name="Comma 2 8 3 2 2 2" xfId="6097" xr:uid="{CE8703BD-E2C6-49CD-9E6F-74CC62DA6D8A}"/>
    <cellStyle name="Comma 2 8 3 2 3" xfId="4908" xr:uid="{FA186196-4094-4D67-AE34-9C9B0B66DCC4}"/>
    <cellStyle name="Comma 2 8 3 3" xfId="2424" xr:uid="{1CEE7A02-228A-4B9A-8680-0C4AD942BF3B}"/>
    <cellStyle name="Comma 2 8 3 3 2" xfId="6098" xr:uid="{FB724FC2-F50B-42CD-851D-F85F23DFF2C5}"/>
    <cellStyle name="Comma 2 8 3 4" xfId="4377" xr:uid="{ECBC47B7-0E28-4C63-BF4C-7E9AB0E01F4F}"/>
    <cellStyle name="Comma 2 8 4" xfId="491" xr:uid="{D20021B9-9FE3-4226-BDB0-A39BEB6FEC33}"/>
    <cellStyle name="Comma 2 8 4 2" xfId="1235" xr:uid="{2B0FC1FD-9653-4BB1-947C-EC2854FDD9D6}"/>
    <cellStyle name="Comma 2 8 4 2 2" xfId="2425" xr:uid="{5C7B22AD-0EF1-40C6-BE11-48AF0CB1690A}"/>
    <cellStyle name="Comma 2 8 4 2 2 2" xfId="6099" xr:uid="{AB6D93A7-3EC0-4505-8239-C857E4C0BF50}"/>
    <cellStyle name="Comma 2 8 4 2 3" xfId="4909" xr:uid="{344AC9D9-8E34-44A1-BF59-C3DFF44A4250}"/>
    <cellStyle name="Comma 2 8 4 3" xfId="2426" xr:uid="{63ECE20C-675F-4AFA-9242-9CF4859BC94D}"/>
    <cellStyle name="Comma 2 8 4 3 2" xfId="6100" xr:uid="{C6C564C2-EE6D-4B8E-A1C2-A4E2AA072F3D}"/>
    <cellStyle name="Comma 2 8 4 4" xfId="4177" xr:uid="{80FC623D-5F87-4BCE-B0CD-A2024767FB49}"/>
    <cellStyle name="Comma 2 8 5" xfId="1236" xr:uid="{545A9D11-DB39-42D9-AB5E-58B130AEF876}"/>
    <cellStyle name="Comma 2 8 5 2" xfId="2427" xr:uid="{A8048CA4-3927-4F68-9200-10C0472D09F7}"/>
    <cellStyle name="Comma 2 8 5 2 2" xfId="6101" xr:uid="{452D859A-8F72-4610-8FD9-D4F9B7B533DD}"/>
    <cellStyle name="Comma 2 8 5 3" xfId="4910" xr:uid="{BC990703-2F72-4BE6-BD4A-078E556719A1}"/>
    <cellStyle name="Comma 2 8 6" xfId="2428" xr:uid="{F95893F4-4264-4096-9C50-F315269471BD}"/>
    <cellStyle name="Comma 2 8 6 2" xfId="6102" xr:uid="{1A64E5E5-5A84-4A5B-855A-AC9FFD97B3DC}"/>
    <cellStyle name="Comma 2 8 7" xfId="3809" xr:uid="{0E9427F7-F0E0-491D-BE3F-64CBFCBC4195}"/>
    <cellStyle name="Comma 2 9" xfId="220" xr:uid="{11A7FE98-13CF-41FB-8FD9-B74FE011BB97}"/>
    <cellStyle name="Comma 2 9 2" xfId="692" xr:uid="{C1ACA338-FEEE-4D4C-9949-5653BCD3D2D3}"/>
    <cellStyle name="Comma 2 9 2 2" xfId="1237" xr:uid="{B8F75A96-3702-466F-975C-5C313B5B524E}"/>
    <cellStyle name="Comma 2 9 2 2 2" xfId="2429" xr:uid="{E45DE7C2-BE61-4744-BABE-43FF0511B5D6}"/>
    <cellStyle name="Comma 2 9 2 2 2 2" xfId="6103" xr:uid="{6924018F-5D58-4278-B871-3924D4B19273}"/>
    <cellStyle name="Comma 2 9 2 2 3" xfId="4911" xr:uid="{E32B7373-44F3-41AC-AE5D-F5CF18CAED30}"/>
    <cellStyle name="Comma 2 9 2 3" xfId="2430" xr:uid="{B54FA9E9-35E6-4E38-B45A-AF72C12776FC}"/>
    <cellStyle name="Comma 2 9 2 3 2" xfId="6104" xr:uid="{68E181FF-737D-4A1C-ACF6-4EBBC91B5D2F}"/>
    <cellStyle name="Comma 2 9 2 4" xfId="4378" xr:uid="{986B4341-9EF3-483B-82E1-EEE063C6BA0A}"/>
    <cellStyle name="Comma 2 9 3" xfId="1238" xr:uid="{B1EF1506-0414-4B9C-864D-82C55C1D540C}"/>
    <cellStyle name="Comma 2 9 3 2" xfId="2431" xr:uid="{6916C479-D593-4BD7-9D6F-93715AF13314}"/>
    <cellStyle name="Comma 2 9 3 2 2" xfId="6105" xr:uid="{5A992CE2-B6C6-4CF8-81DC-736054039EA5}"/>
    <cellStyle name="Comma 2 9 3 3" xfId="4912" xr:uid="{DE92F347-1190-44CC-8FBF-D43C4F5F4C81}"/>
    <cellStyle name="Comma 2 9 4" xfId="2432" xr:uid="{8B5DF049-754A-429D-8E01-39F99A4EB55C}"/>
    <cellStyle name="Comma 2 9 4 2" xfId="6106" xr:uid="{D2A87A6D-010C-40C5-8C8D-2E93DFB3E318}"/>
    <cellStyle name="Comma 2 9 5" xfId="3911" xr:uid="{32BE1C69-4ABF-4F01-8AAE-88203AE064D3}"/>
    <cellStyle name="Comma 3" xfId="29" xr:uid="{ED8011BD-E3B0-41B6-9AF4-3E3D665EABE5}"/>
    <cellStyle name="Comma 3 10" xfId="693" xr:uid="{810AC4B6-F426-4876-B04C-043C4821FC6A}"/>
    <cellStyle name="Comma 3 10 2" xfId="1239" xr:uid="{80213D8B-91AC-43B5-BD34-F46E59126FA7}"/>
    <cellStyle name="Comma 3 10 2 2" xfId="2433" xr:uid="{EC9580D6-E286-490B-842A-2EE1A98650FF}"/>
    <cellStyle name="Comma 3 10 2 2 2" xfId="6107" xr:uid="{AFB77FBB-686C-4C95-9CF5-6430635928CE}"/>
    <cellStyle name="Comma 3 10 2 3" xfId="4913" xr:uid="{ADA242E1-D8EC-4720-90A2-6BBEF70BEABB}"/>
    <cellStyle name="Comma 3 10 3" xfId="2434" xr:uid="{AAA33E58-95F9-4B7C-9C07-C9CA59E9EE20}"/>
    <cellStyle name="Comma 3 10 3 2" xfId="6108" xr:uid="{0F92E61E-BDA0-474F-A498-8BCBD874E5AE}"/>
    <cellStyle name="Comma 3 10 4" xfId="4379" xr:uid="{66486396-A1B3-463F-925D-5D6DD95EA38E}"/>
    <cellStyle name="Comma 3 11" xfId="427" xr:uid="{0D717A89-314A-4C3F-8C33-6BFB4139A6AB}"/>
    <cellStyle name="Comma 3 11 2" xfId="1240" xr:uid="{62A43F19-2AA2-4029-A9B5-FB4C00285C40}"/>
    <cellStyle name="Comma 3 11 2 2" xfId="2435" xr:uid="{BD1A1A53-D089-407C-AC44-8E2033AD2092}"/>
    <cellStyle name="Comma 3 11 2 2 2" xfId="6109" xr:uid="{B0CD11C6-0C4B-4921-A482-05C698790924}"/>
    <cellStyle name="Comma 3 11 2 3" xfId="4914" xr:uid="{7CB3EE94-2CA1-45A4-AD51-1C9ABDB22466}"/>
    <cellStyle name="Comma 3 11 3" xfId="2436" xr:uid="{462B53C3-3D78-4462-9409-BA158FBFCCE1}"/>
    <cellStyle name="Comma 3 11 3 2" xfId="6110" xr:uid="{1D2DF6AF-3C88-43F6-92B5-42E8091B21CA}"/>
    <cellStyle name="Comma 3 11 4" xfId="4113" xr:uid="{2EF17708-7809-42C4-9E61-FD1EDC5DF24A}"/>
    <cellStyle name="Comma 3 12" xfId="1241" xr:uid="{E24064E6-9A97-43F6-AB73-A5501B730993}"/>
    <cellStyle name="Comma 3 12 2" xfId="2437" xr:uid="{67D4EF8D-CA1C-486F-9689-6E20E7FCC637}"/>
    <cellStyle name="Comma 3 12 2 2" xfId="6111" xr:uid="{C694BA80-0E49-4AE2-B23D-E1A57F049BBE}"/>
    <cellStyle name="Comma 3 12 3" xfId="4915" xr:uid="{198824AA-89A6-4473-859D-DAF69848938B}"/>
    <cellStyle name="Comma 3 13" xfId="2438" xr:uid="{57E9BBDB-2F0B-4E5A-9890-DC77192B5B85}"/>
    <cellStyle name="Comma 3 13 2" xfId="6112" xr:uid="{A4616ED7-17CB-455D-9DB6-C2E987A41F00}"/>
    <cellStyle name="Comma 3 14" xfId="3745" xr:uid="{16AA7FFC-0ADF-47F1-8641-A8ABB2210239}"/>
    <cellStyle name="Comma 3 2" xfId="30" xr:uid="{43247E07-95AF-4033-BA28-27B335DCCC96}"/>
    <cellStyle name="Comma 3 2 10" xfId="2439" xr:uid="{8384685D-28AE-45F3-A4DD-6F07C6D59FD8}"/>
    <cellStyle name="Comma 3 2 10 2" xfId="6113" xr:uid="{732ED842-DF0C-4C2A-934F-F786EA0AC7F1}"/>
    <cellStyle name="Comma 3 2 11" xfId="3746" xr:uid="{81AAA541-93F8-439E-BF9A-A289AD9BDF69}"/>
    <cellStyle name="Comma 3 2 2" xfId="31" xr:uid="{DC7BD375-13A8-421E-9FC8-0D113552AB3C}"/>
    <cellStyle name="Comma 3 2 2 2" xfId="162" xr:uid="{8C338E6B-7895-46C0-B79C-BCB750419034}"/>
    <cellStyle name="Comma 3 2 2 2 2" xfId="371" xr:uid="{6307E976-C805-4EC8-95F1-012F7B9D1B76}"/>
    <cellStyle name="Comma 3 2 2 2 2 2" xfId="694" xr:uid="{42ACC232-D1F9-4558-A7F9-ED77B4F26F57}"/>
    <cellStyle name="Comma 3 2 2 2 2 2 2" xfId="1242" xr:uid="{42C4AEDB-DDAA-43C3-9DBA-F2635C4F6228}"/>
    <cellStyle name="Comma 3 2 2 2 2 2 2 2" xfId="2440" xr:uid="{E4234727-A157-4A12-A8F8-9D568E46779E}"/>
    <cellStyle name="Comma 3 2 2 2 2 2 2 2 2" xfId="6114" xr:uid="{3B98DF6B-A38A-428E-BB9C-7669CD708B2E}"/>
    <cellStyle name="Comma 3 2 2 2 2 2 2 3" xfId="4916" xr:uid="{68B0AA77-5E0A-4E3B-9E0F-6AA3040A539E}"/>
    <cellStyle name="Comma 3 2 2 2 2 2 3" xfId="2441" xr:uid="{B8D10CAA-6330-48EB-A63D-807E350813DA}"/>
    <cellStyle name="Comma 3 2 2 2 2 2 3 2" xfId="6115" xr:uid="{B53D788E-360D-4619-B855-B0B0EAD3D550}"/>
    <cellStyle name="Comma 3 2 2 2 2 2 4" xfId="4380" xr:uid="{F3A4EB02-84DD-4655-945C-1D24CB32AEC0}"/>
    <cellStyle name="Comma 3 2 2 2 2 3" xfId="1243" xr:uid="{CFF968D5-B2DE-4770-9A2F-EE50D8317150}"/>
    <cellStyle name="Comma 3 2 2 2 2 3 2" xfId="2442" xr:uid="{35B60FB5-2CBF-47B0-9FCC-AD255EE53406}"/>
    <cellStyle name="Comma 3 2 2 2 2 3 2 2" xfId="6116" xr:uid="{3D509355-2050-48F6-9CC0-8B20597411E8}"/>
    <cellStyle name="Comma 3 2 2 2 2 3 3" xfId="4917" xr:uid="{21AF10CF-FD4C-430A-ABBD-876FB3A2537D}"/>
    <cellStyle name="Comma 3 2 2 2 2 4" xfId="2443" xr:uid="{E2DBF500-258E-4658-9F69-C8394B3D8A39}"/>
    <cellStyle name="Comma 3 2 2 2 2 4 2" xfId="6117" xr:uid="{F72C5F03-2050-4DE2-9ADB-12172C68D993}"/>
    <cellStyle name="Comma 3 2 2 2 2 5" xfId="4059" xr:uid="{9DF7C862-EE13-47B9-AD79-7D4ED5D93A86}"/>
    <cellStyle name="Comma 3 2 2 2 3" xfId="695" xr:uid="{C0E918CF-EAC7-408E-A9A4-9FCC19BDD4FF}"/>
    <cellStyle name="Comma 3 2 2 2 3 2" xfId="1244" xr:uid="{56B9EE82-E1A6-4EAD-8ECA-3FB6BEE3843A}"/>
    <cellStyle name="Comma 3 2 2 2 3 2 2" xfId="2444" xr:uid="{6DB9B544-B7C6-4A8C-8D73-A2E3769FBF2F}"/>
    <cellStyle name="Comma 3 2 2 2 3 2 2 2" xfId="6118" xr:uid="{DC37EED9-FE69-4E3A-BEBB-88DDE04EC09D}"/>
    <cellStyle name="Comma 3 2 2 2 3 2 3" xfId="4918" xr:uid="{B896BEAF-A124-48B8-8B7C-7D3AB82BE0DA}"/>
    <cellStyle name="Comma 3 2 2 2 3 3" xfId="2445" xr:uid="{73CE9C65-262C-436B-AADB-F784EFECD3D4}"/>
    <cellStyle name="Comma 3 2 2 2 3 3 2" xfId="6119" xr:uid="{C5A68F51-2E6B-46B5-A3E7-908AB791BE66}"/>
    <cellStyle name="Comma 3 2 2 2 3 4" xfId="4381" xr:uid="{177959A2-FFF9-4807-8F02-9F7177792591}"/>
    <cellStyle name="Comma 3 2 2 2 4" xfId="551" xr:uid="{FB349010-386A-42E1-A5F2-519E454C305B}"/>
    <cellStyle name="Comma 3 2 2 2 4 2" xfId="1245" xr:uid="{7FD0F2C9-6381-44F0-A0AB-0783B7A038DD}"/>
    <cellStyle name="Comma 3 2 2 2 4 2 2" xfId="2446" xr:uid="{7FE2BBB3-0FC5-4072-A855-CB1D2F783E00}"/>
    <cellStyle name="Comma 3 2 2 2 4 2 2 2" xfId="6120" xr:uid="{51B5A979-A426-4EEF-ADCF-61F03E2A6340}"/>
    <cellStyle name="Comma 3 2 2 2 4 2 3" xfId="4919" xr:uid="{5A55C9A2-47EC-49CF-8E8A-11E34FE10128}"/>
    <cellStyle name="Comma 3 2 2 2 4 3" xfId="2447" xr:uid="{CFDB9283-C050-41EE-A721-BD6C963F3E08}"/>
    <cellStyle name="Comma 3 2 2 2 4 3 2" xfId="6121" xr:uid="{098D8754-0A15-4363-96BB-F4DE7A9448FC}"/>
    <cellStyle name="Comma 3 2 2 2 4 4" xfId="4237" xr:uid="{E730D9F3-AEFB-4F3F-80F1-6D48C349F077}"/>
    <cellStyle name="Comma 3 2 2 2 5" xfId="1246" xr:uid="{C9AEACAD-D1BF-4AD8-80B4-755209D59C9D}"/>
    <cellStyle name="Comma 3 2 2 2 5 2" xfId="2448" xr:uid="{F540CEA2-21D8-4DD2-A30B-F00B092B97D6}"/>
    <cellStyle name="Comma 3 2 2 2 5 2 2" xfId="6122" xr:uid="{A51F1116-324A-45ED-B761-8659926D0651}"/>
    <cellStyle name="Comma 3 2 2 2 5 3" xfId="4920" xr:uid="{C035B9A6-CA50-4B74-A00E-7F74FFC15B54}"/>
    <cellStyle name="Comma 3 2 2 2 6" xfId="2449" xr:uid="{463B53B7-07A0-4B61-BA19-5B428210B1C6}"/>
    <cellStyle name="Comma 3 2 2 2 6 2" xfId="6123" xr:uid="{BD701A85-9459-48F5-AEF3-E6DF708679E9}"/>
    <cellStyle name="Comma 3 2 2 2 7" xfId="3869" xr:uid="{941E195C-FC3E-47CA-A899-052EA93C781F}"/>
    <cellStyle name="Comma 3 2 2 3" xfId="246" xr:uid="{760855DD-4853-4D9F-8B46-71E1A859F511}"/>
    <cellStyle name="Comma 3 2 2 3 2" xfId="696" xr:uid="{6658A990-F28E-4BB9-88A6-6D31234EF504}"/>
    <cellStyle name="Comma 3 2 2 3 2 2" xfId="1247" xr:uid="{CFD13ADE-0F1C-4CC7-87C4-4CCF034734A8}"/>
    <cellStyle name="Comma 3 2 2 3 2 2 2" xfId="2450" xr:uid="{CEF3F486-BC1C-45A5-B07A-5D83E2852DB9}"/>
    <cellStyle name="Comma 3 2 2 3 2 2 2 2" xfId="6124" xr:uid="{ACA51C8E-80BD-4CF7-9715-57754239DF14}"/>
    <cellStyle name="Comma 3 2 2 3 2 2 3" xfId="4921" xr:uid="{2534B400-2594-4DC6-8B8F-FC4A1564AB26}"/>
    <cellStyle name="Comma 3 2 2 3 2 3" xfId="2451" xr:uid="{78C396C8-3894-4FA0-838E-539E731632DF}"/>
    <cellStyle name="Comma 3 2 2 3 2 3 2" xfId="6125" xr:uid="{B5458968-A174-41E0-A5B3-6FF3788F5581}"/>
    <cellStyle name="Comma 3 2 2 3 2 4" xfId="4382" xr:uid="{14CFA4A7-282D-4A3D-80EC-15694B20EA0D}"/>
    <cellStyle name="Comma 3 2 2 3 3" xfId="1248" xr:uid="{3B329722-64F0-4988-AC00-F68C0EAAB30C}"/>
    <cellStyle name="Comma 3 2 2 3 3 2" xfId="2452" xr:uid="{BBD4FE63-340D-49E7-B6BA-BC990DB03F5E}"/>
    <cellStyle name="Comma 3 2 2 3 3 2 2" xfId="6126" xr:uid="{A0BB4649-5C64-4A35-94FA-DF19D9AD6A66}"/>
    <cellStyle name="Comma 3 2 2 3 3 3" xfId="4922" xr:uid="{AECD977B-5B42-436C-8A9E-F70FC2E64802}"/>
    <cellStyle name="Comma 3 2 2 3 4" xfId="2453" xr:uid="{C95542D9-FA5C-4F41-8C19-AC6D450913A2}"/>
    <cellStyle name="Comma 3 2 2 3 4 2" xfId="6127" xr:uid="{26ADA72F-4D38-49F4-B6CB-789567360E33}"/>
    <cellStyle name="Comma 3 2 2 3 5" xfId="3937" xr:uid="{254E2A1D-89FD-4C0D-BF7F-5BE20E9D8C25}"/>
    <cellStyle name="Comma 3 2 2 4" xfId="697" xr:uid="{84C08338-A253-4688-97D1-648914127B95}"/>
    <cellStyle name="Comma 3 2 2 4 2" xfId="1249" xr:uid="{2DCB4C10-37C0-4AB7-9525-73D059D71A92}"/>
    <cellStyle name="Comma 3 2 2 4 2 2" xfId="2454" xr:uid="{1928B031-0F59-406B-A430-0CDEB761310A}"/>
    <cellStyle name="Comma 3 2 2 4 2 2 2" xfId="6128" xr:uid="{E8F2EE36-9C81-4A84-99F8-7F8F9F42D0A7}"/>
    <cellStyle name="Comma 3 2 2 4 2 3" xfId="4923" xr:uid="{BD767C93-05F1-4FD5-AD75-0AB1DFD5215F}"/>
    <cellStyle name="Comma 3 2 2 4 3" xfId="2455" xr:uid="{EAA4DE85-2BDD-4426-9808-1851F7536A80}"/>
    <cellStyle name="Comma 3 2 2 4 3 2" xfId="6129" xr:uid="{1FF25E4C-D0B4-4B46-8E68-2CA19FC7E47A}"/>
    <cellStyle name="Comma 3 2 2 4 4" xfId="4383" xr:uid="{2FB4B782-5B8C-4E0E-819E-5AAF094F6E8A}"/>
    <cellStyle name="Comma 3 2 2 5" xfId="429" xr:uid="{3E3E0A09-D511-45C6-AECD-80E304BB7EB8}"/>
    <cellStyle name="Comma 3 2 2 5 2" xfId="1250" xr:uid="{99646388-A14A-448D-A2DC-43E0308AEDF7}"/>
    <cellStyle name="Comma 3 2 2 5 2 2" xfId="2456" xr:uid="{3331AF00-0ACA-405A-9BFA-3A8B890AD3A9}"/>
    <cellStyle name="Comma 3 2 2 5 2 2 2" xfId="6130" xr:uid="{D70D0955-E86A-4E07-BADF-859F26D860F3}"/>
    <cellStyle name="Comma 3 2 2 5 2 3" xfId="4924" xr:uid="{E5E5AAF2-2C80-4742-8B22-8774F5352B4C}"/>
    <cellStyle name="Comma 3 2 2 5 3" xfId="2457" xr:uid="{41F89A8A-1C8B-444E-B26D-EC87D9952BE0}"/>
    <cellStyle name="Comma 3 2 2 5 3 2" xfId="6131" xr:uid="{7AD9E878-1D58-4052-AD3C-0E14DECAF9EB}"/>
    <cellStyle name="Comma 3 2 2 5 4" xfId="4115" xr:uid="{8E07001E-F09E-4AC8-9380-8CDD4E41AD72}"/>
    <cellStyle name="Comma 3 2 2 6" xfId="1251" xr:uid="{41B26350-F44F-4BE1-BD52-6545B8A9992B}"/>
    <cellStyle name="Comma 3 2 2 6 2" xfId="2458" xr:uid="{A933AE4F-AA4B-40FC-8047-407DFA4DD0D6}"/>
    <cellStyle name="Comma 3 2 2 6 2 2" xfId="6132" xr:uid="{2B21630F-1DA5-4142-91DE-67356B8FF464}"/>
    <cellStyle name="Comma 3 2 2 6 3" xfId="4925" xr:uid="{2A62535D-48B4-4493-8C10-065291F7E21D}"/>
    <cellStyle name="Comma 3 2 2 7" xfId="2459" xr:uid="{D520346C-082C-4212-B905-91404C571B0B}"/>
    <cellStyle name="Comma 3 2 2 7 2" xfId="6133" xr:uid="{56F4170A-9D0B-4AE8-87C3-C1740499D49C}"/>
    <cellStyle name="Comma 3 2 2 8" xfId="3747" xr:uid="{6D6FE5BF-79C0-45F7-AE22-93152523E90B}"/>
    <cellStyle name="Comma 3 2 3" xfId="32" xr:uid="{3E4BC3B9-1557-4592-BB1E-0F47B1E4DE74}"/>
    <cellStyle name="Comma 3 2 3 2" xfId="182" xr:uid="{1E914BB2-6ADB-4B56-A277-E917919CBF10}"/>
    <cellStyle name="Comma 3 2 3 2 2" xfId="391" xr:uid="{BCA03923-7463-4648-9FF3-3F6731531F4E}"/>
    <cellStyle name="Comma 3 2 3 2 2 2" xfId="698" xr:uid="{920FB4AF-3618-4EDC-BE09-38363DB2E25D}"/>
    <cellStyle name="Comma 3 2 3 2 2 2 2" xfId="1252" xr:uid="{26DFD4B3-2616-4A07-BEC0-94E43368E566}"/>
    <cellStyle name="Comma 3 2 3 2 2 2 2 2" xfId="2460" xr:uid="{1C5C93E2-5A01-4765-837E-993B95044E88}"/>
    <cellStyle name="Comma 3 2 3 2 2 2 2 2 2" xfId="6134" xr:uid="{3AA5E5F6-FFCF-46FF-9152-5CA86F5DA3EF}"/>
    <cellStyle name="Comma 3 2 3 2 2 2 2 3" xfId="4926" xr:uid="{F17E8E1F-BBE3-420F-A4E9-2123C38EC782}"/>
    <cellStyle name="Comma 3 2 3 2 2 2 3" xfId="2461" xr:uid="{62AF6256-9EFB-4A9D-BEBF-B3D05F7EF592}"/>
    <cellStyle name="Comma 3 2 3 2 2 2 3 2" xfId="6135" xr:uid="{CFB116F1-64FF-459D-B34F-29DA9188B813}"/>
    <cellStyle name="Comma 3 2 3 2 2 2 4" xfId="4384" xr:uid="{0DDCC201-2200-4810-AB7D-1F2CD0C541E3}"/>
    <cellStyle name="Comma 3 2 3 2 2 3" xfId="1253" xr:uid="{7CEEBC8C-5600-4852-8D74-F98BD281D3A0}"/>
    <cellStyle name="Comma 3 2 3 2 2 3 2" xfId="2462" xr:uid="{BF073F96-7282-41E9-84F2-943017F080E4}"/>
    <cellStyle name="Comma 3 2 3 2 2 3 2 2" xfId="6136" xr:uid="{58676FF4-2AA8-4CAB-8258-7FD7DF3BF690}"/>
    <cellStyle name="Comma 3 2 3 2 2 3 3" xfId="4927" xr:uid="{1BD2A427-356B-4CF6-9F3A-BF7F1DE7C780}"/>
    <cellStyle name="Comma 3 2 3 2 2 4" xfId="2463" xr:uid="{159F9192-417D-481B-91D7-E0CD66C941C1}"/>
    <cellStyle name="Comma 3 2 3 2 2 4 2" xfId="6137" xr:uid="{2EE7AA86-E45A-41F4-B3DD-28802915926C}"/>
    <cellStyle name="Comma 3 2 3 2 2 5" xfId="4079" xr:uid="{4141C7E5-B23F-4ED1-9A59-61AA3F34DF8A}"/>
    <cellStyle name="Comma 3 2 3 2 3" xfId="699" xr:uid="{50E76546-5AF3-4C9C-BD4A-908CF8535D53}"/>
    <cellStyle name="Comma 3 2 3 2 3 2" xfId="1254" xr:uid="{A8E7D56E-612F-4D00-BE03-29A8199EDE94}"/>
    <cellStyle name="Comma 3 2 3 2 3 2 2" xfId="2464" xr:uid="{556BA673-E0FE-4744-ADF9-9FF300A97EDB}"/>
    <cellStyle name="Comma 3 2 3 2 3 2 2 2" xfId="6138" xr:uid="{4291F597-0883-434C-9CB2-732DCE8AA3A6}"/>
    <cellStyle name="Comma 3 2 3 2 3 2 3" xfId="4928" xr:uid="{30DB24C8-291E-49D2-94D9-6380FBD0EB65}"/>
    <cellStyle name="Comma 3 2 3 2 3 3" xfId="2465" xr:uid="{E9A372C7-157F-4BD3-97BA-12252FACAF1A}"/>
    <cellStyle name="Comma 3 2 3 2 3 3 2" xfId="6139" xr:uid="{18CA5CE6-2C9B-4C8A-A26C-1D4430F94DF6}"/>
    <cellStyle name="Comma 3 2 3 2 3 4" xfId="4385" xr:uid="{C4796395-5150-4548-9029-C161D0939C8A}"/>
    <cellStyle name="Comma 3 2 3 2 4" xfId="571" xr:uid="{F13A9C27-4EA5-41B8-BA6F-D8013D2E079F}"/>
    <cellStyle name="Comma 3 2 3 2 4 2" xfId="1255" xr:uid="{8CC5D945-C99F-4DD2-8D6C-53BFEA999663}"/>
    <cellStyle name="Comma 3 2 3 2 4 2 2" xfId="2466" xr:uid="{E6F9A501-A24E-43A7-8EB7-07BE70C655D5}"/>
    <cellStyle name="Comma 3 2 3 2 4 2 2 2" xfId="6140" xr:uid="{77AF3F63-F47B-4A8D-9B01-4E48CC818D51}"/>
    <cellStyle name="Comma 3 2 3 2 4 2 3" xfId="4929" xr:uid="{56F11D89-89D0-4F79-BDBE-26DC20F3D34C}"/>
    <cellStyle name="Comma 3 2 3 2 4 3" xfId="2467" xr:uid="{1750F87B-CF20-48E0-808D-307848A1AC1F}"/>
    <cellStyle name="Comma 3 2 3 2 4 3 2" xfId="6141" xr:uid="{6CB7DC59-9CE4-4124-ADFD-44CEE661759C}"/>
    <cellStyle name="Comma 3 2 3 2 4 4" xfId="4257" xr:uid="{D27D1600-097C-4B9C-9C9D-EF102E4DF52E}"/>
    <cellStyle name="Comma 3 2 3 2 5" xfId="1256" xr:uid="{3C13588D-A3F2-49FB-AA62-52AF3961E565}"/>
    <cellStyle name="Comma 3 2 3 2 5 2" xfId="2468" xr:uid="{7E44C473-9588-45F0-A895-B1E339E64292}"/>
    <cellStyle name="Comma 3 2 3 2 5 2 2" xfId="6142" xr:uid="{270A4998-EE3E-46D8-A687-09C0BD3DBCA8}"/>
    <cellStyle name="Comma 3 2 3 2 5 3" xfId="4930" xr:uid="{3B50DD88-BCC5-441E-B9D6-9342E63AFBE5}"/>
    <cellStyle name="Comma 3 2 3 2 6" xfId="2469" xr:uid="{22CB5E84-5B66-4625-A2D4-DEE6604D675B}"/>
    <cellStyle name="Comma 3 2 3 2 6 2" xfId="6143" xr:uid="{8F452C76-9116-44CA-ABE9-94B1C289453C}"/>
    <cellStyle name="Comma 3 2 3 2 7" xfId="3889" xr:uid="{CC58FEAA-CDDA-4216-ACBD-C4F1C5D42F03}"/>
    <cellStyle name="Comma 3 2 3 3" xfId="247" xr:uid="{BDF11CC0-AF20-439F-AD69-51EDE329D1EC}"/>
    <cellStyle name="Comma 3 2 3 3 2" xfId="700" xr:uid="{9810F8A6-3E3B-4666-A14A-D992642612C2}"/>
    <cellStyle name="Comma 3 2 3 3 2 2" xfId="1257" xr:uid="{9C289C07-6B8E-4B9D-BFBD-A1B6482919FD}"/>
    <cellStyle name="Comma 3 2 3 3 2 2 2" xfId="2470" xr:uid="{5A444D7D-7B15-41E3-82F3-0A61A5F94A08}"/>
    <cellStyle name="Comma 3 2 3 3 2 2 2 2" xfId="6144" xr:uid="{123BD880-47D9-44F2-A8E7-DE2F32C297DC}"/>
    <cellStyle name="Comma 3 2 3 3 2 2 3" xfId="4931" xr:uid="{C6C733A8-73C2-4D4F-A844-8DA4C2FFF6BD}"/>
    <cellStyle name="Comma 3 2 3 3 2 3" xfId="2471" xr:uid="{2C04AA72-D5ED-472D-8924-29F717AEB657}"/>
    <cellStyle name="Comma 3 2 3 3 2 3 2" xfId="6145" xr:uid="{3B47D4DA-1392-4C2E-A599-24EB0C84BB36}"/>
    <cellStyle name="Comma 3 2 3 3 2 4" xfId="4386" xr:uid="{BC79738A-3CEF-45EA-8D1F-218E621730CB}"/>
    <cellStyle name="Comma 3 2 3 3 3" xfId="1258" xr:uid="{BB903386-7DF7-4B75-A63B-E57BF2053902}"/>
    <cellStyle name="Comma 3 2 3 3 3 2" xfId="2472" xr:uid="{71474EDB-53FC-4692-ACBC-4AC9D38F3E29}"/>
    <cellStyle name="Comma 3 2 3 3 3 2 2" xfId="6146" xr:uid="{88EBE671-D7C3-464E-A85C-056452DEACA5}"/>
    <cellStyle name="Comma 3 2 3 3 3 3" xfId="4932" xr:uid="{9C1C4539-065C-4ECC-8A4A-9A2421F99C8D}"/>
    <cellStyle name="Comma 3 2 3 3 4" xfId="2473" xr:uid="{EA8E3558-CE03-467C-8BCF-7B73D06D73C6}"/>
    <cellStyle name="Comma 3 2 3 3 4 2" xfId="6147" xr:uid="{4D3D3826-97D9-46A5-8765-2531B3D1A79E}"/>
    <cellStyle name="Comma 3 2 3 3 5" xfId="3938" xr:uid="{EA8A4445-01BA-42F5-97C2-871938C8AE60}"/>
    <cellStyle name="Comma 3 2 3 4" xfId="701" xr:uid="{45E8A75B-F75D-4C9C-AEA3-BB58EC68F919}"/>
    <cellStyle name="Comma 3 2 3 4 2" xfId="1259" xr:uid="{8E6BD858-BD36-4D64-8B86-1F1FA5CBFF4C}"/>
    <cellStyle name="Comma 3 2 3 4 2 2" xfId="2474" xr:uid="{55550194-F905-4297-B86E-702FE87A9B1B}"/>
    <cellStyle name="Comma 3 2 3 4 2 2 2" xfId="6148" xr:uid="{6F9CA6EB-A431-4C9E-B256-F527A3E0DD41}"/>
    <cellStyle name="Comma 3 2 3 4 2 3" xfId="4933" xr:uid="{180D599A-AB89-4073-B0AB-B8C3651B2AFC}"/>
    <cellStyle name="Comma 3 2 3 4 3" xfId="2475" xr:uid="{16AFCA0D-C227-4819-AA3A-8614743393D0}"/>
    <cellStyle name="Comma 3 2 3 4 3 2" xfId="6149" xr:uid="{5C596792-82B4-4B5E-AC56-0DBC9E04DAB2}"/>
    <cellStyle name="Comma 3 2 3 4 4" xfId="4387" xr:uid="{B645DA87-78FF-4161-B047-E291C8799A9F}"/>
    <cellStyle name="Comma 3 2 3 5" xfId="430" xr:uid="{09BB862A-FB51-410B-9D91-246BAB881E77}"/>
    <cellStyle name="Comma 3 2 3 5 2" xfId="1260" xr:uid="{5788C43D-DF7D-4201-B52D-69DA038864D1}"/>
    <cellStyle name="Comma 3 2 3 5 2 2" xfId="2476" xr:uid="{19E731A9-0DE4-4F6C-970A-305C0FBD712A}"/>
    <cellStyle name="Comma 3 2 3 5 2 2 2" xfId="6150" xr:uid="{82F22896-6837-4096-A9E4-3CB70D53E447}"/>
    <cellStyle name="Comma 3 2 3 5 2 3" xfId="4934" xr:uid="{1BADE8A3-913C-41CA-8AB1-0266F385E66E}"/>
    <cellStyle name="Comma 3 2 3 5 3" xfId="2477" xr:uid="{F0AF8E4F-8625-4E87-9521-9D2AAB0CE192}"/>
    <cellStyle name="Comma 3 2 3 5 3 2" xfId="6151" xr:uid="{F56C48A0-ED35-4DBF-807C-3943623EEEBE}"/>
    <cellStyle name="Comma 3 2 3 5 4" xfId="4116" xr:uid="{C444EC7B-DC96-47BD-A8F7-53731CEC21CF}"/>
    <cellStyle name="Comma 3 2 3 6" xfId="1261" xr:uid="{4B79F4D5-9C1D-487A-AA9E-BD589023BC78}"/>
    <cellStyle name="Comma 3 2 3 6 2" xfId="2478" xr:uid="{5E99522C-ACE5-477A-ABE3-595D43267FA5}"/>
    <cellStyle name="Comma 3 2 3 6 2 2" xfId="6152" xr:uid="{64AF9EA6-4123-41E8-8CEC-9DAC2D15BC33}"/>
    <cellStyle name="Comma 3 2 3 6 3" xfId="4935" xr:uid="{799496C3-CB66-4CE1-94EA-EBEA0E2BE350}"/>
    <cellStyle name="Comma 3 2 3 7" xfId="2479" xr:uid="{5F656470-BB5E-4A99-B2CC-D740D1BB8916}"/>
    <cellStyle name="Comma 3 2 3 7 2" xfId="6153" xr:uid="{A0782776-8D33-4097-9C8D-A7736B72C1AD}"/>
    <cellStyle name="Comma 3 2 3 8" xfId="3748" xr:uid="{B7E7CB68-D2A9-4DCF-A8D3-DF173FF497AC}"/>
    <cellStyle name="Comma 3 2 4" xfId="33" xr:uid="{49654A10-4DF9-4E55-9B6B-98030B0BD3BC}"/>
    <cellStyle name="Comma 3 2 4 2" xfId="132" xr:uid="{FF6A2A82-E37F-40A6-8398-21F80665DA18}"/>
    <cellStyle name="Comma 3 2 4 2 2" xfId="341" xr:uid="{E3B7DA76-BB25-4898-B9A2-04570BD70523}"/>
    <cellStyle name="Comma 3 2 4 2 2 2" xfId="702" xr:uid="{EB0534EF-84D4-4B32-877D-D7EB96B24D6A}"/>
    <cellStyle name="Comma 3 2 4 2 2 2 2" xfId="1262" xr:uid="{A01849AE-B940-4B85-AD1C-BB1EF79E6990}"/>
    <cellStyle name="Comma 3 2 4 2 2 2 2 2" xfId="2480" xr:uid="{3F34A0A5-8728-4A61-A16E-A2D1AED7AA32}"/>
    <cellStyle name="Comma 3 2 4 2 2 2 2 2 2" xfId="6154" xr:uid="{BCD103ED-34CF-4B93-8A7E-BE785714CA9D}"/>
    <cellStyle name="Comma 3 2 4 2 2 2 2 3" xfId="4936" xr:uid="{851856D9-FB81-43BE-92F7-57E2A3A31D3C}"/>
    <cellStyle name="Comma 3 2 4 2 2 2 3" xfId="2481" xr:uid="{F62829C1-7FE8-4422-9DA1-B612AC4C54E1}"/>
    <cellStyle name="Comma 3 2 4 2 2 2 3 2" xfId="6155" xr:uid="{CBC76FFF-E1D7-459D-8230-6A572EB9D61C}"/>
    <cellStyle name="Comma 3 2 4 2 2 2 4" xfId="4388" xr:uid="{3515A883-DD7F-44DE-8A39-F4A28A2BEB1C}"/>
    <cellStyle name="Comma 3 2 4 2 2 3" xfId="1263" xr:uid="{51F19468-B4AE-4572-810A-366E3023118A}"/>
    <cellStyle name="Comma 3 2 4 2 2 3 2" xfId="2482" xr:uid="{C46E4365-C2DC-4948-BC7D-DF5ED751DE81}"/>
    <cellStyle name="Comma 3 2 4 2 2 3 2 2" xfId="6156" xr:uid="{119F154D-CFCF-4482-8EE7-4D97D345A46F}"/>
    <cellStyle name="Comma 3 2 4 2 2 3 3" xfId="4937" xr:uid="{18AE1E5C-30AE-431C-A72A-B90AF86C8873}"/>
    <cellStyle name="Comma 3 2 4 2 2 4" xfId="2483" xr:uid="{11DA0EEA-2B2A-4E10-A350-EB0CB1EA0F33}"/>
    <cellStyle name="Comma 3 2 4 2 2 4 2" xfId="6157" xr:uid="{21B83FF5-9215-4586-9D6A-9BC4AC4FFECA}"/>
    <cellStyle name="Comma 3 2 4 2 2 5" xfId="4029" xr:uid="{E3D809DA-B0A2-4256-8715-193B9C4A41C2}"/>
    <cellStyle name="Comma 3 2 4 2 3" xfId="703" xr:uid="{6211CAF9-4C88-44C4-BF3C-CDF1D80C89D8}"/>
    <cellStyle name="Comma 3 2 4 2 3 2" xfId="1264" xr:uid="{39E37916-D686-496C-B987-8F293FF2B826}"/>
    <cellStyle name="Comma 3 2 4 2 3 2 2" xfId="2484" xr:uid="{6A339308-0158-424C-BA33-274C575ADC81}"/>
    <cellStyle name="Comma 3 2 4 2 3 2 2 2" xfId="6158" xr:uid="{B89A8A04-2EF4-4104-A6E8-B985EC9F31FB}"/>
    <cellStyle name="Comma 3 2 4 2 3 2 3" xfId="4938" xr:uid="{5CB23BCB-52AB-43FF-A272-9656B3131558}"/>
    <cellStyle name="Comma 3 2 4 2 3 3" xfId="2485" xr:uid="{E66917D1-D672-4F49-9CA3-B8309D74F0F4}"/>
    <cellStyle name="Comma 3 2 4 2 3 3 2" xfId="6159" xr:uid="{3FCA02BD-63B8-4390-A09D-BBFE3BBC6E41}"/>
    <cellStyle name="Comma 3 2 4 2 3 4" xfId="4389" xr:uid="{8E2558F2-5932-438E-820D-1D5D3CF20B57}"/>
    <cellStyle name="Comma 3 2 4 2 4" xfId="521" xr:uid="{B1CCC0D2-4A4A-4169-B685-CDA548530EB5}"/>
    <cellStyle name="Comma 3 2 4 2 4 2" xfId="1265" xr:uid="{459A6259-0908-48E2-B874-3DD38028807A}"/>
    <cellStyle name="Comma 3 2 4 2 4 2 2" xfId="2486" xr:uid="{B00DE401-7AD7-403C-A5DD-1EB9EB7E4C7D}"/>
    <cellStyle name="Comma 3 2 4 2 4 2 2 2" xfId="6160" xr:uid="{884D2639-A66C-4131-9A27-52C7F06DF5BB}"/>
    <cellStyle name="Comma 3 2 4 2 4 2 3" xfId="4939" xr:uid="{714A09C5-FDA5-4596-9F5A-CB003631E7D7}"/>
    <cellStyle name="Comma 3 2 4 2 4 3" xfId="2487" xr:uid="{5FC6E00B-8B0C-45E3-888F-F3A5DE66BA52}"/>
    <cellStyle name="Comma 3 2 4 2 4 3 2" xfId="6161" xr:uid="{BAEEAC69-6259-4E97-BC76-ED80DA164F7B}"/>
    <cellStyle name="Comma 3 2 4 2 4 4" xfId="4207" xr:uid="{2FC4DCCE-C950-47A6-A820-39077DF833E2}"/>
    <cellStyle name="Comma 3 2 4 2 5" xfId="1266" xr:uid="{9B822310-9DB2-47A8-AA2B-A547E396C1FF}"/>
    <cellStyle name="Comma 3 2 4 2 5 2" xfId="2488" xr:uid="{F7915A76-42C8-4343-AB7E-B3E8D7A61774}"/>
    <cellStyle name="Comma 3 2 4 2 5 2 2" xfId="6162" xr:uid="{486CCD05-0B38-479A-9C0B-CB187C915784}"/>
    <cellStyle name="Comma 3 2 4 2 5 3" xfId="4940" xr:uid="{888A9860-3BA7-4EB4-A8B2-16F96EA00686}"/>
    <cellStyle name="Comma 3 2 4 2 6" xfId="2489" xr:uid="{AF3FC0E5-C49A-4ED1-8658-801C12074A61}"/>
    <cellStyle name="Comma 3 2 4 2 6 2" xfId="6163" xr:uid="{A12099B5-F009-4DC8-BC67-7F20096202A6}"/>
    <cellStyle name="Comma 3 2 4 2 7" xfId="3839" xr:uid="{F1488091-EBD3-4C4A-8383-132783E1A1B1}"/>
    <cellStyle name="Comma 3 2 4 3" xfId="248" xr:uid="{E0E78BCF-2649-407B-A45F-C66BF0D5AAEE}"/>
    <cellStyle name="Comma 3 2 4 3 2" xfId="704" xr:uid="{8FD10B61-2A3D-4BBB-A0EA-BA5A6A824A74}"/>
    <cellStyle name="Comma 3 2 4 3 2 2" xfId="1267" xr:uid="{7B699A97-2C0E-4676-94A8-AE43CF00073E}"/>
    <cellStyle name="Comma 3 2 4 3 2 2 2" xfId="2490" xr:uid="{B56AFFDF-74A5-4C24-88ED-E2CD88D890BB}"/>
    <cellStyle name="Comma 3 2 4 3 2 2 2 2" xfId="6164" xr:uid="{BA9221AC-A06E-4C6A-9494-6E8E36E15432}"/>
    <cellStyle name="Comma 3 2 4 3 2 2 3" xfId="4941" xr:uid="{FF794372-D452-4F4F-82F1-3C1C1425E563}"/>
    <cellStyle name="Comma 3 2 4 3 2 3" xfId="2491" xr:uid="{E398ACBA-DB76-448E-90F8-EEAD270D8734}"/>
    <cellStyle name="Comma 3 2 4 3 2 3 2" xfId="6165" xr:uid="{6744426C-1D16-4051-B096-73987F01B3CC}"/>
    <cellStyle name="Comma 3 2 4 3 2 4" xfId="4390" xr:uid="{9A849DB8-DF5C-4082-B545-BA3C8F7D97B1}"/>
    <cellStyle name="Comma 3 2 4 3 3" xfId="1268" xr:uid="{5DB453CB-83CA-480E-A2A8-0F85EEB7928A}"/>
    <cellStyle name="Comma 3 2 4 3 3 2" xfId="2492" xr:uid="{3540AF0D-CD5F-4C6A-8DB5-4A94574457D0}"/>
    <cellStyle name="Comma 3 2 4 3 3 2 2" xfId="6166" xr:uid="{C275458D-6768-440F-9E8A-7C116F93929B}"/>
    <cellStyle name="Comma 3 2 4 3 3 3" xfId="4942" xr:uid="{572142E6-6E50-4873-B498-3654D6135D10}"/>
    <cellStyle name="Comma 3 2 4 3 4" xfId="2493" xr:uid="{99E380F2-BFB7-429B-9DC2-1225E71A7C59}"/>
    <cellStyle name="Comma 3 2 4 3 4 2" xfId="6167" xr:uid="{D0C7B498-417C-47A0-8BC5-5CA43006B6AC}"/>
    <cellStyle name="Comma 3 2 4 3 5" xfId="3939" xr:uid="{6FF0408C-5591-4967-96DC-B68CA918B46E}"/>
    <cellStyle name="Comma 3 2 4 4" xfId="705" xr:uid="{71F2C9C6-9A1D-4DA8-92F2-E64F0F123786}"/>
    <cellStyle name="Comma 3 2 4 4 2" xfId="1269" xr:uid="{85F878C8-E75A-48DC-940C-48E69AB5E99F}"/>
    <cellStyle name="Comma 3 2 4 4 2 2" xfId="2494" xr:uid="{83585A62-5E60-402E-BE04-755DA6961472}"/>
    <cellStyle name="Comma 3 2 4 4 2 2 2" xfId="6168" xr:uid="{12133B6D-C02C-4E48-8E5F-1872A3FB8847}"/>
    <cellStyle name="Comma 3 2 4 4 2 3" xfId="4943" xr:uid="{2C5AF76F-318F-4835-87D1-B481073E5F19}"/>
    <cellStyle name="Comma 3 2 4 4 3" xfId="2495" xr:uid="{B701FE57-64BF-4333-9ECB-CC0A63935BD8}"/>
    <cellStyle name="Comma 3 2 4 4 3 2" xfId="6169" xr:uid="{D100ED12-6912-41FA-8F36-DC6D37DE1F09}"/>
    <cellStyle name="Comma 3 2 4 4 4" xfId="4391" xr:uid="{CF3B3DC0-5ECC-4D62-A738-64D9F0E928DA}"/>
    <cellStyle name="Comma 3 2 4 5" xfId="431" xr:uid="{336960D1-DF02-4CAE-AB06-879723932D58}"/>
    <cellStyle name="Comma 3 2 4 5 2" xfId="1270" xr:uid="{89494C53-4B2B-4178-89DD-8CF4F4CDE9AD}"/>
    <cellStyle name="Comma 3 2 4 5 2 2" xfId="2496" xr:uid="{42765E68-BE78-44CE-8BD6-1C633975EB3E}"/>
    <cellStyle name="Comma 3 2 4 5 2 2 2" xfId="6170" xr:uid="{F66E73A4-3062-4C6E-A859-EB97017AEE03}"/>
    <cellStyle name="Comma 3 2 4 5 2 3" xfId="4944" xr:uid="{93D8538F-14E0-4B36-965D-1559B6FC0FD9}"/>
    <cellStyle name="Comma 3 2 4 5 3" xfId="2497" xr:uid="{924D3C6D-873F-45BE-8D44-BF2BC0C048CC}"/>
    <cellStyle name="Comma 3 2 4 5 3 2" xfId="6171" xr:uid="{F86C0B42-361B-4DA4-8DA5-C70AF0CCE222}"/>
    <cellStyle name="Comma 3 2 4 5 4" xfId="4117" xr:uid="{B0269BC7-8BF4-4837-8926-5AD7FCAF903A}"/>
    <cellStyle name="Comma 3 2 4 6" xfId="1271" xr:uid="{CF497019-C39D-4137-A3BF-79CCDF4AD57A}"/>
    <cellStyle name="Comma 3 2 4 6 2" xfId="2498" xr:uid="{B5085F73-863E-49AF-B2AF-AEEA4E203647}"/>
    <cellStyle name="Comma 3 2 4 6 2 2" xfId="6172" xr:uid="{10C4671C-FFE8-498B-B27E-E82411BE6D7F}"/>
    <cellStyle name="Comma 3 2 4 6 3" xfId="4945" xr:uid="{CC6777FA-A9B6-4679-A368-80A5AD4F149E}"/>
    <cellStyle name="Comma 3 2 4 7" xfId="2499" xr:uid="{EEA98DBE-CEAC-41BA-9CAD-7DF6AD183D07}"/>
    <cellStyle name="Comma 3 2 4 7 2" xfId="6173" xr:uid="{9DF8E995-8959-4F2F-88BE-C6ABD3951454}"/>
    <cellStyle name="Comma 3 2 4 8" xfId="3749" xr:uid="{C91759F1-016F-4105-921B-510A26D04D61}"/>
    <cellStyle name="Comma 3 2 5" xfId="117" xr:uid="{8737A0D9-C350-408B-8A27-2F133E25AF22}"/>
    <cellStyle name="Comma 3 2 5 2" xfId="326" xr:uid="{0D05A02E-2922-4585-8561-AF7C9A40DF16}"/>
    <cellStyle name="Comma 3 2 5 2 2" xfId="706" xr:uid="{E2967AD7-24A9-4A94-8F77-E2EBE76EBEC6}"/>
    <cellStyle name="Comma 3 2 5 2 2 2" xfId="1272" xr:uid="{19854871-37A2-4EE8-8E9E-2E1AD493D08F}"/>
    <cellStyle name="Comma 3 2 5 2 2 2 2" xfId="2500" xr:uid="{F60F9FFA-AAA3-4522-B221-3A0A2A422A59}"/>
    <cellStyle name="Comma 3 2 5 2 2 2 2 2" xfId="6174" xr:uid="{72BCD2A7-3108-4C44-9DBC-79B8A078342A}"/>
    <cellStyle name="Comma 3 2 5 2 2 2 3" xfId="4946" xr:uid="{84DC890B-830F-4506-9473-1CCA063F0CBC}"/>
    <cellStyle name="Comma 3 2 5 2 2 3" xfId="2501" xr:uid="{FD8444B2-9812-4135-8A7D-995518E7DD72}"/>
    <cellStyle name="Comma 3 2 5 2 2 3 2" xfId="6175" xr:uid="{19FA6BA1-55C0-4436-B596-5662E9807AB7}"/>
    <cellStyle name="Comma 3 2 5 2 2 4" xfId="4392" xr:uid="{768F7ED8-FD41-498C-AE58-3D4E00D4614E}"/>
    <cellStyle name="Comma 3 2 5 2 3" xfId="1273" xr:uid="{1508467B-6881-4282-B8F0-131A24DDBD78}"/>
    <cellStyle name="Comma 3 2 5 2 3 2" xfId="2502" xr:uid="{A024033D-5AC7-4A0D-BB34-24B5D07F6518}"/>
    <cellStyle name="Comma 3 2 5 2 3 2 2" xfId="6176" xr:uid="{40588999-A905-4C96-819B-11D716D3D62B}"/>
    <cellStyle name="Comma 3 2 5 2 3 3" xfId="4947" xr:uid="{A062B349-F4C5-437F-81E5-653AF003B1E3}"/>
    <cellStyle name="Comma 3 2 5 2 4" xfId="2503" xr:uid="{674D6C8D-6E34-4BFD-A0ED-7ECEEE3BFADA}"/>
    <cellStyle name="Comma 3 2 5 2 4 2" xfId="6177" xr:uid="{F25DAC57-C32C-4DBC-AB62-8A53E6BEDF23}"/>
    <cellStyle name="Comma 3 2 5 2 5" xfId="4014" xr:uid="{21257CF4-7E7C-4EDC-8783-C550404E319E}"/>
    <cellStyle name="Comma 3 2 5 3" xfId="707" xr:uid="{5FB00FAF-7301-49D4-86B0-4DD91F73ADEB}"/>
    <cellStyle name="Comma 3 2 5 3 2" xfId="1274" xr:uid="{3DD448F3-47E9-4D96-99E4-13AF558C6230}"/>
    <cellStyle name="Comma 3 2 5 3 2 2" xfId="2504" xr:uid="{69F1404D-CD7A-4F26-BC31-89AFA780F44C}"/>
    <cellStyle name="Comma 3 2 5 3 2 2 2" xfId="6178" xr:uid="{8F759FA4-3916-4288-AEAD-31026F9D073E}"/>
    <cellStyle name="Comma 3 2 5 3 2 3" xfId="4948" xr:uid="{7775FA98-5EE3-4526-8FA6-D1A1BE5CD7BF}"/>
    <cellStyle name="Comma 3 2 5 3 3" xfId="2505" xr:uid="{3EF09D62-26FF-4D2C-B6E0-FD7F43F12D1B}"/>
    <cellStyle name="Comma 3 2 5 3 3 2" xfId="6179" xr:uid="{3FB3A811-AC36-4A46-B638-3A82F7A36BF0}"/>
    <cellStyle name="Comma 3 2 5 3 4" xfId="4393" xr:uid="{3E5E6E41-A67E-4D1F-A1EE-DDAE0F6F1C28}"/>
    <cellStyle name="Comma 3 2 5 4" xfId="506" xr:uid="{4E176B13-D531-4E1D-9B1D-3318891ACA27}"/>
    <cellStyle name="Comma 3 2 5 4 2" xfId="1275" xr:uid="{6E1119F7-ADFF-4559-8296-25766E902552}"/>
    <cellStyle name="Comma 3 2 5 4 2 2" xfId="2506" xr:uid="{9F14F554-15A8-4F98-8C08-3C8DCB7B6DF6}"/>
    <cellStyle name="Comma 3 2 5 4 2 2 2" xfId="6180" xr:uid="{BC181BC9-A265-4178-8BEF-17938ABD704F}"/>
    <cellStyle name="Comma 3 2 5 4 2 3" xfId="4949" xr:uid="{E30B24AF-5D75-4B3A-A5E0-F89EE30D59C9}"/>
    <cellStyle name="Comma 3 2 5 4 3" xfId="2507" xr:uid="{391942B8-A04A-466B-BE30-1C9A94608422}"/>
    <cellStyle name="Comma 3 2 5 4 3 2" xfId="6181" xr:uid="{39C4B3EB-4A0E-4A4A-BB45-E34CD847C9CA}"/>
    <cellStyle name="Comma 3 2 5 4 4" xfId="4192" xr:uid="{183089CB-FF96-4EDB-9D69-D97B68E18AA8}"/>
    <cellStyle name="Comma 3 2 5 5" xfId="1276" xr:uid="{4C1980D1-B46A-4361-AF18-C9F49D3CF678}"/>
    <cellStyle name="Comma 3 2 5 5 2" xfId="2508" xr:uid="{1683AC51-F29C-4341-8FDB-A68BE7F05548}"/>
    <cellStyle name="Comma 3 2 5 5 2 2" xfId="6182" xr:uid="{73CAFD3A-F824-44DE-BD83-11A9E3CB59F6}"/>
    <cellStyle name="Comma 3 2 5 5 3" xfId="4950" xr:uid="{FD205F06-F71E-4CFD-B31D-B7356AF83E4F}"/>
    <cellStyle name="Comma 3 2 5 6" xfId="2509" xr:uid="{86A5CFAE-19CC-4332-AECB-A4B8C5AEFF9C}"/>
    <cellStyle name="Comma 3 2 5 6 2" xfId="6183" xr:uid="{A188A841-1C05-4D97-8FE6-EA620C6170C7}"/>
    <cellStyle name="Comma 3 2 5 7" xfId="3824" xr:uid="{C2D7F720-678F-4EF7-9726-D77031F483B9}"/>
    <cellStyle name="Comma 3 2 6" xfId="245" xr:uid="{E43DDAB0-DB70-499F-93E3-3F7AE5B1CB91}"/>
    <cellStyle name="Comma 3 2 6 2" xfId="708" xr:uid="{61AF047F-1B23-4791-B4FB-5760834956F0}"/>
    <cellStyle name="Comma 3 2 6 2 2" xfId="1277" xr:uid="{9189E28D-CB65-4F4C-B50C-7DA1F70F05B7}"/>
    <cellStyle name="Comma 3 2 6 2 2 2" xfId="2510" xr:uid="{DB3F743F-0B71-4E92-8222-502A849DF9D0}"/>
    <cellStyle name="Comma 3 2 6 2 2 2 2" xfId="6184" xr:uid="{D434B554-62A4-47F7-8149-9C21FBD7FE36}"/>
    <cellStyle name="Comma 3 2 6 2 2 3" xfId="4951" xr:uid="{18F63332-6C99-4F7A-8CF0-369DBF28E708}"/>
    <cellStyle name="Comma 3 2 6 2 3" xfId="2511" xr:uid="{4613CAD1-5992-4116-AB3E-3E87F542F785}"/>
    <cellStyle name="Comma 3 2 6 2 3 2" xfId="6185" xr:uid="{49577E61-F3A0-477F-8385-3167AC653098}"/>
    <cellStyle name="Comma 3 2 6 2 4" xfId="4394" xr:uid="{2836EAF2-1B9C-48E5-92F7-79B1CAABDE24}"/>
    <cellStyle name="Comma 3 2 6 3" xfId="1278" xr:uid="{41243C41-CA4F-4CA9-A195-F08771354A3B}"/>
    <cellStyle name="Comma 3 2 6 3 2" xfId="2512" xr:uid="{574CAC46-6695-41AF-80FA-DBCD1709111A}"/>
    <cellStyle name="Comma 3 2 6 3 2 2" xfId="6186" xr:uid="{8F56C675-D5B5-4175-8AC9-F8121FD9EEB8}"/>
    <cellStyle name="Comma 3 2 6 3 3" xfId="4952" xr:uid="{E59D749A-E074-4C76-92AE-D4831FA0E6BD}"/>
    <cellStyle name="Comma 3 2 6 4" xfId="2513" xr:uid="{4C7F81C5-DAFE-489F-BD79-A2903D0EC7CB}"/>
    <cellStyle name="Comma 3 2 6 4 2" xfId="6187" xr:uid="{B3650597-ED25-49AA-8030-DF2C17C46D6C}"/>
    <cellStyle name="Comma 3 2 6 5" xfId="3936" xr:uid="{5ABFD3BC-4C8D-45E0-B97A-BCDDDECBC7E7}"/>
    <cellStyle name="Comma 3 2 7" xfId="709" xr:uid="{D52C9A7B-BFD0-4B21-9BC7-8F39AAE055A1}"/>
    <cellStyle name="Comma 3 2 7 2" xfId="1279" xr:uid="{3EDF6C04-E7B1-4BFE-AE50-BC4CA07A2CB6}"/>
    <cellStyle name="Comma 3 2 7 2 2" xfId="2514" xr:uid="{6F87B203-2F1D-4376-86D5-6CB472D7922E}"/>
    <cellStyle name="Comma 3 2 7 2 2 2" xfId="6188" xr:uid="{2F736C91-6DBB-46E8-93F6-44E9B8CB3F76}"/>
    <cellStyle name="Comma 3 2 7 2 3" xfId="4953" xr:uid="{127FFE62-8CAC-4C2C-A2FB-2694AA15B268}"/>
    <cellStyle name="Comma 3 2 7 3" xfId="2515" xr:uid="{2CC86DA2-001B-4DA0-A227-2BB31C254ABC}"/>
    <cellStyle name="Comma 3 2 7 3 2" xfId="6189" xr:uid="{EC744C12-B906-4F36-B703-BF1CD30250B4}"/>
    <cellStyle name="Comma 3 2 7 4" xfId="4395" xr:uid="{935C68FC-2EE5-4F9C-8DB9-F15797E091AF}"/>
    <cellStyle name="Comma 3 2 8" xfId="428" xr:uid="{9DE41AED-E6F3-4094-BF39-33BA2996A4A3}"/>
    <cellStyle name="Comma 3 2 8 2" xfId="1280" xr:uid="{24AB796A-DF08-4CB9-A678-F1EC28F5B1B4}"/>
    <cellStyle name="Comma 3 2 8 2 2" xfId="2516" xr:uid="{0540A504-7371-4C9A-8AFC-2D3A8CE6CDA9}"/>
    <cellStyle name="Comma 3 2 8 2 2 2" xfId="6190" xr:uid="{EBEDD975-FE4B-4FEE-88DB-41600691956E}"/>
    <cellStyle name="Comma 3 2 8 2 3" xfId="4954" xr:uid="{BA5F90F4-2341-4362-AF30-008BB16CDE37}"/>
    <cellStyle name="Comma 3 2 8 3" xfId="2517" xr:uid="{6567DCF1-8FC4-4EA0-A151-ADCEF5322889}"/>
    <cellStyle name="Comma 3 2 8 3 2" xfId="6191" xr:uid="{AB420732-068A-46BF-A721-71200C271000}"/>
    <cellStyle name="Comma 3 2 8 4" xfId="4114" xr:uid="{68810FC5-16C2-4332-A20C-2687C18F4D92}"/>
    <cellStyle name="Comma 3 2 9" xfId="1281" xr:uid="{DD3D7C17-C6D4-42D8-8FF8-E54A90F8B09F}"/>
    <cellStyle name="Comma 3 2 9 2" xfId="2518" xr:uid="{1E497E78-C194-491D-BE26-0B6B96077B47}"/>
    <cellStyle name="Comma 3 2 9 2 2" xfId="6192" xr:uid="{7D2A867F-551F-4CAA-8DDD-9E5BF620276D}"/>
    <cellStyle name="Comma 3 2 9 3" xfId="4955" xr:uid="{1BCD4318-54EA-4213-8845-17F014A49F0E}"/>
    <cellStyle name="Comma 3 3" xfId="34" xr:uid="{BE1ECF3E-44DF-4584-8208-7219C98F5998}"/>
    <cellStyle name="Comma 3 3 10" xfId="2519" xr:uid="{B665564F-FE82-490F-8CFE-F56B06CFCD70}"/>
    <cellStyle name="Comma 3 3 10 2" xfId="6193" xr:uid="{E9080224-88FA-4171-8EED-0849BBA54E22}"/>
    <cellStyle name="Comma 3 3 11" xfId="3750" xr:uid="{F0F38E80-C6D7-4228-85E9-EAAB281ABEA5}"/>
    <cellStyle name="Comma 3 3 2" xfId="35" xr:uid="{61C5D56B-522A-4908-9515-035A78D9D5EF}"/>
    <cellStyle name="Comma 3 3 2 2" xfId="154" xr:uid="{5C90F090-F5FA-48BF-A55B-B73A25C5DA93}"/>
    <cellStyle name="Comma 3 3 2 2 2" xfId="363" xr:uid="{38AEAAD1-0D8C-4D7F-A6A6-9189A129FBA8}"/>
    <cellStyle name="Comma 3 3 2 2 2 2" xfId="710" xr:uid="{B502FCD7-9BD5-44A4-9CD5-E6E321899519}"/>
    <cellStyle name="Comma 3 3 2 2 2 2 2" xfId="1282" xr:uid="{92D86AAD-657D-4792-BFE5-74DFA1238C16}"/>
    <cellStyle name="Comma 3 3 2 2 2 2 2 2" xfId="2520" xr:uid="{0C75864B-E991-4D7C-B382-1881FC92FB35}"/>
    <cellStyle name="Comma 3 3 2 2 2 2 2 2 2" xfId="6194" xr:uid="{CB96AEE7-0B62-41D8-8ECF-2CA9F5B5B7BD}"/>
    <cellStyle name="Comma 3 3 2 2 2 2 2 3" xfId="4956" xr:uid="{D317C8F6-B626-46F5-80F9-1B324490FC96}"/>
    <cellStyle name="Comma 3 3 2 2 2 2 3" xfId="2521" xr:uid="{94EA0825-BF81-4AB8-B18B-86DFEC14D8D4}"/>
    <cellStyle name="Comma 3 3 2 2 2 2 3 2" xfId="6195" xr:uid="{5FEAE11B-AE76-4895-B45F-ED3D7D2366C9}"/>
    <cellStyle name="Comma 3 3 2 2 2 2 4" xfId="4396" xr:uid="{2ACA0506-F213-4201-A023-D23A58834A3F}"/>
    <cellStyle name="Comma 3 3 2 2 2 3" xfId="1283" xr:uid="{61B42032-E611-4E4B-9909-58B1592F1EB8}"/>
    <cellStyle name="Comma 3 3 2 2 2 3 2" xfId="2522" xr:uid="{A5099E80-71A3-4D8A-A0F0-86611954CB6F}"/>
    <cellStyle name="Comma 3 3 2 2 2 3 2 2" xfId="6196" xr:uid="{58D7A47D-5B3D-478A-B33D-BBF512A51F8F}"/>
    <cellStyle name="Comma 3 3 2 2 2 3 3" xfId="4957" xr:uid="{36FBE0CD-8059-49E7-B4CF-E46B7838619D}"/>
    <cellStyle name="Comma 3 3 2 2 2 4" xfId="2523" xr:uid="{7F7638EF-0723-4FAE-A467-5FE1AE54608C}"/>
    <cellStyle name="Comma 3 3 2 2 2 4 2" xfId="6197" xr:uid="{FDA8FB99-BEF8-4781-8887-19552D87E1D2}"/>
    <cellStyle name="Comma 3 3 2 2 2 5" xfId="4051" xr:uid="{E8BBB12C-3B31-46BC-95C7-6386BDC62870}"/>
    <cellStyle name="Comma 3 3 2 2 3" xfId="711" xr:uid="{E4841AF4-DCCA-450A-A4E7-3B1C53783FF2}"/>
    <cellStyle name="Comma 3 3 2 2 3 2" xfId="1284" xr:uid="{B865110B-F52F-4B61-A239-22D026A897A7}"/>
    <cellStyle name="Comma 3 3 2 2 3 2 2" xfId="2524" xr:uid="{38982A8C-867F-4E55-A974-946AF75B6091}"/>
    <cellStyle name="Comma 3 3 2 2 3 2 2 2" xfId="6198" xr:uid="{FE34A4AB-3689-4C55-BE51-7F8ABDAE3DC4}"/>
    <cellStyle name="Comma 3 3 2 2 3 2 3" xfId="4958" xr:uid="{CA423140-913C-4D3A-BB00-7407D10E4E8D}"/>
    <cellStyle name="Comma 3 3 2 2 3 3" xfId="2525" xr:uid="{8BC0EB2B-A6EA-4BD7-9EAF-FA79A49840E1}"/>
    <cellStyle name="Comma 3 3 2 2 3 3 2" xfId="6199" xr:uid="{F2E42FB0-03D6-4336-B4FF-71422C99B64A}"/>
    <cellStyle name="Comma 3 3 2 2 3 4" xfId="4397" xr:uid="{402833C1-9DA4-4564-901B-66E092EB130C}"/>
    <cellStyle name="Comma 3 3 2 2 4" xfId="543" xr:uid="{0F84ACF6-DF8F-4AD7-8416-1E0FB52B6DDD}"/>
    <cellStyle name="Comma 3 3 2 2 4 2" xfId="1285" xr:uid="{51A9C541-FB29-49AA-AE56-E6F23C271348}"/>
    <cellStyle name="Comma 3 3 2 2 4 2 2" xfId="2526" xr:uid="{8FA0669A-E9FE-49F6-84ED-5ED111D5EF21}"/>
    <cellStyle name="Comma 3 3 2 2 4 2 2 2" xfId="6200" xr:uid="{79136E1E-3CA3-4F20-ACD0-521B17A8679C}"/>
    <cellStyle name="Comma 3 3 2 2 4 2 3" xfId="4959" xr:uid="{1C1A9826-2CC3-41DC-AD0E-FADDC4AFEBDD}"/>
    <cellStyle name="Comma 3 3 2 2 4 3" xfId="2527" xr:uid="{B5C13327-7CF5-4A95-8301-850762A59BD4}"/>
    <cellStyle name="Comma 3 3 2 2 4 3 2" xfId="6201" xr:uid="{2E2390E6-BAB7-4DAE-89DC-BB8DC5D757E5}"/>
    <cellStyle name="Comma 3 3 2 2 4 4" xfId="4229" xr:uid="{BAF0AA4F-72AC-4626-B1C8-757D2AE5C172}"/>
    <cellStyle name="Comma 3 3 2 2 5" xfId="1286" xr:uid="{A8AB6F65-B144-470A-8AF9-D9B4830A52B2}"/>
    <cellStyle name="Comma 3 3 2 2 5 2" xfId="2528" xr:uid="{E643056E-DB04-47FB-B277-345B10138687}"/>
    <cellStyle name="Comma 3 3 2 2 5 2 2" xfId="6202" xr:uid="{E25ACBC0-DA4A-4C50-9690-568B1CF90ECD}"/>
    <cellStyle name="Comma 3 3 2 2 5 3" xfId="4960" xr:uid="{3674D810-5596-4A84-A394-78F923B562D5}"/>
    <cellStyle name="Comma 3 3 2 2 6" xfId="2529" xr:uid="{174E6848-C908-438E-BA7E-CE95D6F03198}"/>
    <cellStyle name="Comma 3 3 2 2 6 2" xfId="6203" xr:uid="{670C86A1-4437-42F8-B176-E712F735BC48}"/>
    <cellStyle name="Comma 3 3 2 2 7" xfId="3861" xr:uid="{A7247FFF-605F-4B00-8F20-1166AD586F28}"/>
    <cellStyle name="Comma 3 3 2 3" xfId="250" xr:uid="{9B3DD1CD-FEB5-4877-B52C-B6C41BEC7E9C}"/>
    <cellStyle name="Comma 3 3 2 3 2" xfId="712" xr:uid="{972FD812-4113-453D-9A33-087A75C9944F}"/>
    <cellStyle name="Comma 3 3 2 3 2 2" xfId="1287" xr:uid="{6A13AC23-2EFE-470D-B4E9-EEB79B170A0C}"/>
    <cellStyle name="Comma 3 3 2 3 2 2 2" xfId="2530" xr:uid="{FEDE2C2A-0D5D-4727-8460-03A0337F5397}"/>
    <cellStyle name="Comma 3 3 2 3 2 2 2 2" xfId="6204" xr:uid="{992F8FD8-7DE9-4C68-A977-188F63C39203}"/>
    <cellStyle name="Comma 3 3 2 3 2 2 3" xfId="4961" xr:uid="{B2E5BCBE-B42C-4AD8-8738-B9624DB45A7A}"/>
    <cellStyle name="Comma 3 3 2 3 2 3" xfId="2531" xr:uid="{2812E108-73FF-4D68-A5FB-E4421CC28187}"/>
    <cellStyle name="Comma 3 3 2 3 2 3 2" xfId="6205" xr:uid="{6ADBA4FF-4341-4BD4-BCCA-EA049ACBDD29}"/>
    <cellStyle name="Comma 3 3 2 3 2 4" xfId="4398" xr:uid="{EA76BEAB-65E4-4894-B334-FD6269F98DD1}"/>
    <cellStyle name="Comma 3 3 2 3 3" xfId="1288" xr:uid="{AC963C42-E782-41F0-BB82-470DFEB8F258}"/>
    <cellStyle name="Comma 3 3 2 3 3 2" xfId="2532" xr:uid="{63A3BD1F-656A-49EF-893A-308BC4533122}"/>
    <cellStyle name="Comma 3 3 2 3 3 2 2" xfId="6206" xr:uid="{09541C1D-EC8E-4F11-8D4B-C6D8AB9E1EC3}"/>
    <cellStyle name="Comma 3 3 2 3 3 3" xfId="4962" xr:uid="{2DE7F56C-9A83-4058-9594-A6911D1D8FF0}"/>
    <cellStyle name="Comma 3 3 2 3 4" xfId="2533" xr:uid="{BA5E9621-5F16-4E33-A3F4-B9CE2C444B76}"/>
    <cellStyle name="Comma 3 3 2 3 4 2" xfId="6207" xr:uid="{D3DC1819-E5FE-4DB6-9F14-38177DB9CADF}"/>
    <cellStyle name="Comma 3 3 2 3 5" xfId="3941" xr:uid="{65F45F0B-62DA-437A-804B-E56B5D6AB4B8}"/>
    <cellStyle name="Comma 3 3 2 4" xfId="713" xr:uid="{3B105F9F-A766-4599-80F9-802934D28073}"/>
    <cellStyle name="Comma 3 3 2 4 2" xfId="1289" xr:uid="{C31C5147-973C-448B-94B8-AA3EA9EEE2BD}"/>
    <cellStyle name="Comma 3 3 2 4 2 2" xfId="2534" xr:uid="{13EA88B2-610C-4431-84CF-8DCDE8AF39F6}"/>
    <cellStyle name="Comma 3 3 2 4 2 2 2" xfId="6208" xr:uid="{21F923EB-968C-4F7F-AE77-19AC88AFD4A6}"/>
    <cellStyle name="Comma 3 3 2 4 2 3" xfId="4963" xr:uid="{5B22185F-613B-4FCB-B746-2B56DEEC38D3}"/>
    <cellStyle name="Comma 3 3 2 4 3" xfId="2535" xr:uid="{50D484BC-7B1F-42D6-B754-4DBA58F4B2CC}"/>
    <cellStyle name="Comma 3 3 2 4 3 2" xfId="6209" xr:uid="{7376D39B-3A7C-49BA-8E8F-A10496322814}"/>
    <cellStyle name="Comma 3 3 2 4 4" xfId="4399" xr:uid="{37C3AEE7-6BB3-46A5-8DB0-C8BE99DCE655}"/>
    <cellStyle name="Comma 3 3 2 5" xfId="433" xr:uid="{E11185E6-DD77-480F-8F4F-976399C45F5E}"/>
    <cellStyle name="Comma 3 3 2 5 2" xfId="1290" xr:uid="{A6B7924F-252C-49E4-A706-AA3540309315}"/>
    <cellStyle name="Comma 3 3 2 5 2 2" xfId="2536" xr:uid="{D9325D61-D35A-4C0F-B142-0B1EF916D192}"/>
    <cellStyle name="Comma 3 3 2 5 2 2 2" xfId="6210" xr:uid="{91171A54-8DE2-4A20-A623-8182C2A7B38C}"/>
    <cellStyle name="Comma 3 3 2 5 2 3" xfId="4964" xr:uid="{F78C1CE5-C51E-4835-A0C8-703B5F16EA59}"/>
    <cellStyle name="Comma 3 3 2 5 3" xfId="2537" xr:uid="{0E8680CA-923C-4F85-9315-BDBFEE091C8F}"/>
    <cellStyle name="Comma 3 3 2 5 3 2" xfId="6211" xr:uid="{E1361E65-18F9-4B7F-A594-FEF46977BFA0}"/>
    <cellStyle name="Comma 3 3 2 5 4" xfId="4119" xr:uid="{CBACB013-0816-4E23-B78A-CC58E03BA7F4}"/>
    <cellStyle name="Comma 3 3 2 6" xfId="1291" xr:uid="{E2A5F950-29A6-4F23-8269-5555B33FE9A5}"/>
    <cellStyle name="Comma 3 3 2 6 2" xfId="2538" xr:uid="{C235DC0B-F3F4-4593-8998-EA023736D615}"/>
    <cellStyle name="Comma 3 3 2 6 2 2" xfId="6212" xr:uid="{86207675-A071-4D07-95C4-8CD28BDABCE8}"/>
    <cellStyle name="Comma 3 3 2 6 3" xfId="4965" xr:uid="{9A2AD6BB-4E06-4EBC-9560-81211A81D409}"/>
    <cellStyle name="Comma 3 3 2 7" xfId="2539" xr:uid="{81E60A5B-5DA1-4848-97A1-AE110C34EE34}"/>
    <cellStyle name="Comma 3 3 2 7 2" xfId="6213" xr:uid="{33506042-6631-4434-93E5-31826D03C394}"/>
    <cellStyle name="Comma 3 3 2 8" xfId="3751" xr:uid="{493FD199-6397-425E-9487-25EAD826D0D8}"/>
    <cellStyle name="Comma 3 3 3" xfId="36" xr:uid="{F9F8EB2D-3798-4218-AA52-AE37ABAB8590}"/>
    <cellStyle name="Comma 3 3 3 2" xfId="174" xr:uid="{7A6EBCDB-5477-4E82-9C7D-D9E2D41BCD59}"/>
    <cellStyle name="Comma 3 3 3 2 2" xfId="383" xr:uid="{5E50537B-9936-4031-A5D2-0C20FAE29823}"/>
    <cellStyle name="Comma 3 3 3 2 2 2" xfId="714" xr:uid="{2676DF86-6246-4967-BDD6-B3B7478FC7CE}"/>
    <cellStyle name="Comma 3 3 3 2 2 2 2" xfId="1292" xr:uid="{6533B73E-AC27-4DCC-A1FE-23B15DCFC016}"/>
    <cellStyle name="Comma 3 3 3 2 2 2 2 2" xfId="2540" xr:uid="{D28E1DD3-FCD9-4537-B72E-FAC41C14889D}"/>
    <cellStyle name="Comma 3 3 3 2 2 2 2 2 2" xfId="6214" xr:uid="{52F86D8C-1C8F-4111-8EDE-2AD403DD6BE2}"/>
    <cellStyle name="Comma 3 3 3 2 2 2 2 3" xfId="4966" xr:uid="{F43B763E-C7F4-445E-9F9C-3ABF1359F60C}"/>
    <cellStyle name="Comma 3 3 3 2 2 2 3" xfId="2541" xr:uid="{FF6992D7-DF26-401D-8B32-EA1EBFD1A18B}"/>
    <cellStyle name="Comma 3 3 3 2 2 2 3 2" xfId="6215" xr:uid="{6B12DEB9-F58E-4C85-B784-60A7368EC2C1}"/>
    <cellStyle name="Comma 3 3 3 2 2 2 4" xfId="4400" xr:uid="{7651B4D1-CEE7-439D-87B3-B52A04A3167C}"/>
    <cellStyle name="Comma 3 3 3 2 2 3" xfId="1293" xr:uid="{5DB5F89A-7658-4BB9-8C55-C63FAB80EBE4}"/>
    <cellStyle name="Comma 3 3 3 2 2 3 2" xfId="2542" xr:uid="{77CAD6B5-5CB7-4FF5-A0A4-703E84B3A5AC}"/>
    <cellStyle name="Comma 3 3 3 2 2 3 2 2" xfId="6216" xr:uid="{A785BC56-7F61-4033-9A08-0F82617B2400}"/>
    <cellStyle name="Comma 3 3 3 2 2 3 3" xfId="4967" xr:uid="{7D8E58A4-C362-4304-BB29-A66D743C0E07}"/>
    <cellStyle name="Comma 3 3 3 2 2 4" xfId="2543" xr:uid="{5A55918F-B272-43A2-BC66-0D723F45F5CB}"/>
    <cellStyle name="Comma 3 3 3 2 2 4 2" xfId="6217" xr:uid="{896EB135-4F72-4A7B-8847-94368521A6B1}"/>
    <cellStyle name="Comma 3 3 3 2 2 5" xfId="4071" xr:uid="{35132E08-871B-4FDE-B759-DA8A73EAC5AA}"/>
    <cellStyle name="Comma 3 3 3 2 3" xfId="715" xr:uid="{E36D99C8-0ADD-468A-AC2B-390E126850EA}"/>
    <cellStyle name="Comma 3 3 3 2 3 2" xfId="1294" xr:uid="{8DA44825-803B-449A-9415-4D86496106D0}"/>
    <cellStyle name="Comma 3 3 3 2 3 2 2" xfId="2544" xr:uid="{03927845-9680-4EAC-8935-641A41B813D8}"/>
    <cellStyle name="Comma 3 3 3 2 3 2 2 2" xfId="6218" xr:uid="{143EDF6F-CC8A-48B7-9864-F63C98FB9EC9}"/>
    <cellStyle name="Comma 3 3 3 2 3 2 3" xfId="4968" xr:uid="{54547C94-9D89-4F71-9DA7-9C3CF6D571C2}"/>
    <cellStyle name="Comma 3 3 3 2 3 3" xfId="2545" xr:uid="{515D27A1-12CE-431D-A852-3D0FA354F449}"/>
    <cellStyle name="Comma 3 3 3 2 3 3 2" xfId="6219" xr:uid="{54761377-C626-44B3-84E0-9824C9CE9DB8}"/>
    <cellStyle name="Comma 3 3 3 2 3 4" xfId="4401" xr:uid="{98A758CB-34F4-4697-B108-B5D5E2CE557C}"/>
    <cellStyle name="Comma 3 3 3 2 4" xfId="563" xr:uid="{0E586EAD-0A45-468F-91E1-31D212338E72}"/>
    <cellStyle name="Comma 3 3 3 2 4 2" xfId="1295" xr:uid="{3DAF73D5-73B8-4EE2-B29E-829AD42C0E3F}"/>
    <cellStyle name="Comma 3 3 3 2 4 2 2" xfId="2546" xr:uid="{777C0AA8-44B7-44B8-9F43-54BD7EDAA85E}"/>
    <cellStyle name="Comma 3 3 3 2 4 2 2 2" xfId="6220" xr:uid="{55D91D13-D8DD-4661-BFC7-99BE465B87EB}"/>
    <cellStyle name="Comma 3 3 3 2 4 2 3" xfId="4969" xr:uid="{EA541AC8-6CA5-493F-B224-66E8C3941B72}"/>
    <cellStyle name="Comma 3 3 3 2 4 3" xfId="2547" xr:uid="{09B65FB8-6306-4C0F-A44B-8F5C9BAADBD0}"/>
    <cellStyle name="Comma 3 3 3 2 4 3 2" xfId="6221" xr:uid="{9FB79CC9-A864-4C0D-AA88-DB0213334F45}"/>
    <cellStyle name="Comma 3 3 3 2 4 4" xfId="4249" xr:uid="{5D34D92E-8704-4207-9880-506DFDBC8DA2}"/>
    <cellStyle name="Comma 3 3 3 2 5" xfId="1296" xr:uid="{74D3EA9D-01F6-4E70-A798-A218BE0005EC}"/>
    <cellStyle name="Comma 3 3 3 2 5 2" xfId="2548" xr:uid="{23611C6A-2E88-4BC4-9E2D-A722AE42F275}"/>
    <cellStyle name="Comma 3 3 3 2 5 2 2" xfId="6222" xr:uid="{CA949662-366D-46F9-B839-E4AECD9B8FD7}"/>
    <cellStyle name="Comma 3 3 3 2 5 3" xfId="4970" xr:uid="{15F2EA56-45C8-4FB9-B559-F481C5B7A1BE}"/>
    <cellStyle name="Comma 3 3 3 2 6" xfId="2549" xr:uid="{8257B299-C5F7-43C1-8DC0-6E208FC724F4}"/>
    <cellStyle name="Comma 3 3 3 2 6 2" xfId="6223" xr:uid="{7C63AD65-29C6-43C4-8BB3-4619FCE7C547}"/>
    <cellStyle name="Comma 3 3 3 2 7" xfId="3881" xr:uid="{8B0DE958-62C8-411B-AD36-3F245A04E9F3}"/>
    <cellStyle name="Comma 3 3 3 3" xfId="251" xr:uid="{B7B6D14B-821A-45C0-8808-7FAAFCE128F0}"/>
    <cellStyle name="Comma 3 3 3 3 2" xfId="716" xr:uid="{59F96561-8C3F-4FAF-9C70-72487D0E3313}"/>
    <cellStyle name="Comma 3 3 3 3 2 2" xfId="1297" xr:uid="{A4BBDD51-3F06-4608-9B81-EBBB41B89341}"/>
    <cellStyle name="Comma 3 3 3 3 2 2 2" xfId="2550" xr:uid="{05BF2B2A-E857-426E-A805-B19FD3642075}"/>
    <cellStyle name="Comma 3 3 3 3 2 2 2 2" xfId="6224" xr:uid="{86A100DF-B089-4449-A720-9E5D05F0BBD5}"/>
    <cellStyle name="Comma 3 3 3 3 2 2 3" xfId="4971" xr:uid="{1779C55B-5DBA-4BC5-9F5C-A17A671210DA}"/>
    <cellStyle name="Comma 3 3 3 3 2 3" xfId="2551" xr:uid="{D60BE8B1-AF69-47F9-82DB-DD9F703C76E7}"/>
    <cellStyle name="Comma 3 3 3 3 2 3 2" xfId="6225" xr:uid="{4E3AE68A-90F0-485E-87D6-02BC7C928EE2}"/>
    <cellStyle name="Comma 3 3 3 3 2 4" xfId="4402" xr:uid="{6B4E6CCA-C461-435F-9471-59614E902CBD}"/>
    <cellStyle name="Comma 3 3 3 3 3" xfId="1298" xr:uid="{CCFC412C-A5BE-4D5D-916B-C65340BFEC12}"/>
    <cellStyle name="Comma 3 3 3 3 3 2" xfId="2552" xr:uid="{DF59EC06-A1C4-4555-A51D-7A90943F1554}"/>
    <cellStyle name="Comma 3 3 3 3 3 2 2" xfId="6226" xr:uid="{7A71C64D-7E1C-48ED-8E9F-42F3F8D662FF}"/>
    <cellStyle name="Comma 3 3 3 3 3 3" xfId="4972" xr:uid="{ECD60D8B-DABE-4E73-BD9F-BD29DF458C87}"/>
    <cellStyle name="Comma 3 3 3 3 4" xfId="2553" xr:uid="{A9EAAE4C-4997-48F4-96AA-D5A02ECFE196}"/>
    <cellStyle name="Comma 3 3 3 3 4 2" xfId="6227" xr:uid="{25E79278-9B61-4DEA-9E2E-5B50468D465C}"/>
    <cellStyle name="Comma 3 3 3 3 5" xfId="3942" xr:uid="{CCF3DED1-017C-4C00-A748-A73BADA62EEB}"/>
    <cellStyle name="Comma 3 3 3 4" xfId="717" xr:uid="{57A3631F-9D71-4CD9-A330-0700AB8538BE}"/>
    <cellStyle name="Comma 3 3 3 4 2" xfId="1299" xr:uid="{AC44EBAC-7123-4F5B-A1F3-C162D910797D}"/>
    <cellStyle name="Comma 3 3 3 4 2 2" xfId="2554" xr:uid="{0DF94B65-4FD3-486A-8DCA-E81BCBD5F6B9}"/>
    <cellStyle name="Comma 3 3 3 4 2 2 2" xfId="6228" xr:uid="{924E05B3-562F-4D09-A974-B56E75EE24B4}"/>
    <cellStyle name="Comma 3 3 3 4 2 3" xfId="4973" xr:uid="{1AF69F57-D55E-49E1-BD18-F08FB2F5714B}"/>
    <cellStyle name="Comma 3 3 3 4 3" xfId="2555" xr:uid="{20C55CC8-0B12-411D-AD11-01BE27043EE8}"/>
    <cellStyle name="Comma 3 3 3 4 3 2" xfId="6229" xr:uid="{03228BC6-B614-4175-8A64-5486722DDF18}"/>
    <cellStyle name="Comma 3 3 3 4 4" xfId="4403" xr:uid="{3F0643ED-2288-486D-8DBA-D8DCBC36F177}"/>
    <cellStyle name="Comma 3 3 3 5" xfId="434" xr:uid="{90A63DD7-D4D9-4CAF-8E41-E8E9AF13AF08}"/>
    <cellStyle name="Comma 3 3 3 5 2" xfId="1300" xr:uid="{1F29E03F-5CB7-4557-A3E2-3377A79BA10B}"/>
    <cellStyle name="Comma 3 3 3 5 2 2" xfId="2556" xr:uid="{CC57346C-CE26-4CCF-8972-8186563A5F95}"/>
    <cellStyle name="Comma 3 3 3 5 2 2 2" xfId="6230" xr:uid="{134821A5-92C2-4F8A-97AA-0EABACC61E0C}"/>
    <cellStyle name="Comma 3 3 3 5 2 3" xfId="4974" xr:uid="{66EF6D64-CDC6-4EC3-8223-7ED0BE3FC869}"/>
    <cellStyle name="Comma 3 3 3 5 3" xfId="2557" xr:uid="{5BD18C3C-0983-4478-AF59-6B2CF87C8B93}"/>
    <cellStyle name="Comma 3 3 3 5 3 2" xfId="6231" xr:uid="{E4452060-EFD5-4DB8-99A9-0F01DBDE423F}"/>
    <cellStyle name="Comma 3 3 3 5 4" xfId="4120" xr:uid="{6594F35E-BE19-483E-9C76-7E622237F150}"/>
    <cellStyle name="Comma 3 3 3 6" xfId="1301" xr:uid="{402126CB-D3D8-420A-9D9A-B480B7BB876A}"/>
    <cellStyle name="Comma 3 3 3 6 2" xfId="2558" xr:uid="{607257A8-DF5D-44EA-8BD2-713CC1A344FC}"/>
    <cellStyle name="Comma 3 3 3 6 2 2" xfId="6232" xr:uid="{64348B91-A5AB-4324-8E53-7866AE987EBA}"/>
    <cellStyle name="Comma 3 3 3 6 3" xfId="4975" xr:uid="{4BC71CC2-0D17-47FC-8FE9-B806B1ACE2B6}"/>
    <cellStyle name="Comma 3 3 3 7" xfId="2559" xr:uid="{A90C4978-9125-4793-8150-3BB67AD762B9}"/>
    <cellStyle name="Comma 3 3 3 7 2" xfId="6233" xr:uid="{07FFA35C-F5F3-4DC2-B3F4-1E047688F417}"/>
    <cellStyle name="Comma 3 3 3 8" xfId="3752" xr:uid="{05A602FB-E035-4B57-AD38-6E6238FFFE08}"/>
    <cellStyle name="Comma 3 3 4" xfId="37" xr:uid="{D044F2E1-5885-4EC9-A3B2-B1E5C0BD7390}"/>
    <cellStyle name="Comma 3 3 4 2" xfId="140" xr:uid="{2CBD380C-4DF1-4512-8320-ACB3B376D967}"/>
    <cellStyle name="Comma 3 3 4 2 2" xfId="349" xr:uid="{5B15BAE6-E10E-4C0E-956E-45C541561DA6}"/>
    <cellStyle name="Comma 3 3 4 2 2 2" xfId="718" xr:uid="{BAD79E04-BAF7-41D6-BF59-C81FB0E9ABC7}"/>
    <cellStyle name="Comma 3 3 4 2 2 2 2" xfId="1302" xr:uid="{D05E83F6-50F5-4155-BAA0-A19BEDD15166}"/>
    <cellStyle name="Comma 3 3 4 2 2 2 2 2" xfId="2560" xr:uid="{D2DB617D-FA3D-4375-B00D-89799D753C3D}"/>
    <cellStyle name="Comma 3 3 4 2 2 2 2 2 2" xfId="6234" xr:uid="{CF6A6959-5AAE-43F7-855F-75464B2D7664}"/>
    <cellStyle name="Comma 3 3 4 2 2 2 2 3" xfId="4976" xr:uid="{E44F3135-4C96-4CF9-A012-807251547C10}"/>
    <cellStyle name="Comma 3 3 4 2 2 2 3" xfId="2561" xr:uid="{6ACC92EA-D033-48D6-B51C-946C4528F81C}"/>
    <cellStyle name="Comma 3 3 4 2 2 2 3 2" xfId="6235" xr:uid="{5418F3E4-6B58-410D-819C-5C9D8BFA4976}"/>
    <cellStyle name="Comma 3 3 4 2 2 2 4" xfId="4404" xr:uid="{72F6EB74-6B41-450F-BBE0-CA5BE77BE4C1}"/>
    <cellStyle name="Comma 3 3 4 2 2 3" xfId="1303" xr:uid="{7DB2F1DB-D8DF-4EED-90F0-7F58A7C1FDEB}"/>
    <cellStyle name="Comma 3 3 4 2 2 3 2" xfId="2562" xr:uid="{06F7FDEB-D632-4021-8633-36B42B0D1826}"/>
    <cellStyle name="Comma 3 3 4 2 2 3 2 2" xfId="6236" xr:uid="{63FBD3BA-9DC9-4A61-972A-249DE680F335}"/>
    <cellStyle name="Comma 3 3 4 2 2 3 3" xfId="4977" xr:uid="{DAF283E1-D8CC-46DF-A92F-70028FA81387}"/>
    <cellStyle name="Comma 3 3 4 2 2 4" xfId="2563" xr:uid="{B344DD53-8D3E-45F4-A19F-14FF6AC3F5A9}"/>
    <cellStyle name="Comma 3 3 4 2 2 4 2" xfId="6237" xr:uid="{98EC0C0B-C7F7-461D-B542-9DBEE64AB65A}"/>
    <cellStyle name="Comma 3 3 4 2 2 5" xfId="4037" xr:uid="{4FAC15A4-4978-4DA8-A831-7D57E594EC51}"/>
    <cellStyle name="Comma 3 3 4 2 3" xfId="719" xr:uid="{6EFE093F-C73B-47AE-BC71-C7AB80F1472F}"/>
    <cellStyle name="Comma 3 3 4 2 3 2" xfId="1304" xr:uid="{3BF6F5D8-8EF7-4F24-A561-1F3B35070D16}"/>
    <cellStyle name="Comma 3 3 4 2 3 2 2" xfId="2564" xr:uid="{080D88A7-2452-431B-9871-476FA2E49F26}"/>
    <cellStyle name="Comma 3 3 4 2 3 2 2 2" xfId="6238" xr:uid="{4B2C071B-3469-4E2A-91E6-E2B104D79A88}"/>
    <cellStyle name="Comma 3 3 4 2 3 2 3" xfId="4978" xr:uid="{38B3D15D-9A00-4502-B89E-F0C037E3D565}"/>
    <cellStyle name="Comma 3 3 4 2 3 3" xfId="2565" xr:uid="{27562852-C0B5-44B1-AAF4-98AF42E2C23C}"/>
    <cellStyle name="Comma 3 3 4 2 3 3 2" xfId="6239" xr:uid="{0EABCA78-F0AA-4DE7-8CA7-F61E197B885B}"/>
    <cellStyle name="Comma 3 3 4 2 3 4" xfId="4405" xr:uid="{A2959857-0E65-45EC-ABD8-3D0415F878B8}"/>
    <cellStyle name="Comma 3 3 4 2 4" xfId="529" xr:uid="{2C43EBE3-F7B7-48F6-8E0E-3078837D455C}"/>
    <cellStyle name="Comma 3 3 4 2 4 2" xfId="1305" xr:uid="{08D6074A-0BB5-451C-8786-3364ECB26F24}"/>
    <cellStyle name="Comma 3 3 4 2 4 2 2" xfId="2566" xr:uid="{B1F59F1A-16E9-4218-8963-96D4E7E0F749}"/>
    <cellStyle name="Comma 3 3 4 2 4 2 2 2" xfId="6240" xr:uid="{29356696-0325-4C53-9F25-5E802CF0F27F}"/>
    <cellStyle name="Comma 3 3 4 2 4 2 3" xfId="4979" xr:uid="{0FF895E7-D0FC-4044-8F51-E3EE833A9879}"/>
    <cellStyle name="Comma 3 3 4 2 4 3" xfId="2567" xr:uid="{4D279E35-E394-455C-8500-A1EE6B4EFB34}"/>
    <cellStyle name="Comma 3 3 4 2 4 3 2" xfId="6241" xr:uid="{634F5A9C-4F92-4315-AFD2-F34FCF1C47FF}"/>
    <cellStyle name="Comma 3 3 4 2 4 4" xfId="4215" xr:uid="{837779AF-8782-4C9D-995A-F3998DAB0662}"/>
    <cellStyle name="Comma 3 3 4 2 5" xfId="1306" xr:uid="{925093B4-07D5-48A7-B7CA-3263B8D72A5B}"/>
    <cellStyle name="Comma 3 3 4 2 5 2" xfId="2568" xr:uid="{D0AF0C19-F338-42C6-9442-71A987180FD5}"/>
    <cellStyle name="Comma 3 3 4 2 5 2 2" xfId="6242" xr:uid="{B578A54D-5D27-4B55-B02B-5FD8EFD55A9D}"/>
    <cellStyle name="Comma 3 3 4 2 5 3" xfId="4980" xr:uid="{02A87DDD-3CB1-42AC-B9F7-8C0BB9FD19FF}"/>
    <cellStyle name="Comma 3 3 4 2 6" xfId="2569" xr:uid="{1274A75D-5939-46FC-BF90-965970D6828E}"/>
    <cellStyle name="Comma 3 3 4 2 6 2" xfId="6243" xr:uid="{EFFEDF6F-7F82-4A5B-B214-3414EADD2B14}"/>
    <cellStyle name="Comma 3 3 4 2 7" xfId="3847" xr:uid="{BDB5DA12-304E-4E5C-B5F8-9C268E4001CC}"/>
    <cellStyle name="Comma 3 3 4 3" xfId="252" xr:uid="{76AADBC8-1E48-42FE-9BF8-A7A6FF632BA1}"/>
    <cellStyle name="Comma 3 3 4 3 2" xfId="720" xr:uid="{6E7C99DD-4B89-43E1-9D36-61D6C0FCA4E2}"/>
    <cellStyle name="Comma 3 3 4 3 2 2" xfId="1307" xr:uid="{99371317-0C24-4C3F-839D-F81334A5AAC5}"/>
    <cellStyle name="Comma 3 3 4 3 2 2 2" xfId="2570" xr:uid="{2187D8FA-6DA8-4BD5-95F9-7BD8625F8423}"/>
    <cellStyle name="Comma 3 3 4 3 2 2 2 2" xfId="6244" xr:uid="{6A03A001-3C5B-487D-8A6C-8408AA502E3B}"/>
    <cellStyle name="Comma 3 3 4 3 2 2 3" xfId="4981" xr:uid="{786109DA-74C5-4E47-958A-9DDD2A427A4E}"/>
    <cellStyle name="Comma 3 3 4 3 2 3" xfId="2571" xr:uid="{FD304093-C51B-45E4-B8BA-CA93D6B36276}"/>
    <cellStyle name="Comma 3 3 4 3 2 3 2" xfId="6245" xr:uid="{A82D1A81-198E-4636-86BD-5A79D0C6709C}"/>
    <cellStyle name="Comma 3 3 4 3 2 4" xfId="4406" xr:uid="{D9384FC5-AE54-4A90-AAF6-F12206491A07}"/>
    <cellStyle name="Comma 3 3 4 3 3" xfId="1308" xr:uid="{C6FE356A-CF0E-4134-A2EB-EB02B59C1D0C}"/>
    <cellStyle name="Comma 3 3 4 3 3 2" xfId="2572" xr:uid="{282B9F25-7558-4826-A788-E88F42EF7CC2}"/>
    <cellStyle name="Comma 3 3 4 3 3 2 2" xfId="6246" xr:uid="{046CDA62-F1BB-4948-B469-B45D33CC0C19}"/>
    <cellStyle name="Comma 3 3 4 3 3 3" xfId="4982" xr:uid="{BE3383A0-91AB-46DD-8B3F-10E31853C2BA}"/>
    <cellStyle name="Comma 3 3 4 3 4" xfId="2573" xr:uid="{7FB16E66-04E4-4EB2-8FF5-EAA58B65AF8D}"/>
    <cellStyle name="Comma 3 3 4 3 4 2" xfId="6247" xr:uid="{3413D8B8-8451-46DD-938D-8CE317482CA5}"/>
    <cellStyle name="Comma 3 3 4 3 5" xfId="3943" xr:uid="{81D59A92-724A-4138-A453-28631DDFB07E}"/>
    <cellStyle name="Comma 3 3 4 4" xfId="721" xr:uid="{81A5F0E0-8D9F-4890-8047-7E65D7D6C1F5}"/>
    <cellStyle name="Comma 3 3 4 4 2" xfId="1309" xr:uid="{52B5D897-84C4-4BE6-A9C7-B6925DC4A6C0}"/>
    <cellStyle name="Comma 3 3 4 4 2 2" xfId="2574" xr:uid="{F07AAF46-A9AA-4315-B988-85AD7586CFBD}"/>
    <cellStyle name="Comma 3 3 4 4 2 2 2" xfId="6248" xr:uid="{0B578155-B3B1-44E8-A337-45D2EC9FE58A}"/>
    <cellStyle name="Comma 3 3 4 4 2 3" xfId="4983" xr:uid="{DB4BF902-0199-4221-9C92-55AF6D4E6AD8}"/>
    <cellStyle name="Comma 3 3 4 4 3" xfId="2575" xr:uid="{48937A4A-95A2-4C21-A56B-04E2B553FBE2}"/>
    <cellStyle name="Comma 3 3 4 4 3 2" xfId="6249" xr:uid="{835A4C0E-E15D-4988-BAC1-5C9DBBDE127E}"/>
    <cellStyle name="Comma 3 3 4 4 4" xfId="4407" xr:uid="{A0178719-5656-4016-A854-8104628C3FA0}"/>
    <cellStyle name="Comma 3 3 4 5" xfId="435" xr:uid="{34078553-D992-4AB5-BE48-6C43AF775195}"/>
    <cellStyle name="Comma 3 3 4 5 2" xfId="1310" xr:uid="{F99F1A61-F410-46B1-9852-A5A99D161D84}"/>
    <cellStyle name="Comma 3 3 4 5 2 2" xfId="2576" xr:uid="{A61B640E-8391-40FF-A186-50075F0E5670}"/>
    <cellStyle name="Comma 3 3 4 5 2 2 2" xfId="6250" xr:uid="{6024C00C-2F62-4AEB-AF1D-E2E38A538D4D}"/>
    <cellStyle name="Comma 3 3 4 5 2 3" xfId="4984" xr:uid="{8A95C971-8BFB-49A5-8794-DB79F5661863}"/>
    <cellStyle name="Comma 3 3 4 5 3" xfId="2577" xr:uid="{9947F2CB-51C6-44E2-A78F-8DB9D94888F8}"/>
    <cellStyle name="Comma 3 3 4 5 3 2" xfId="6251" xr:uid="{218FF0D1-854D-4C64-A23E-1D332770F7AE}"/>
    <cellStyle name="Comma 3 3 4 5 4" xfId="4121" xr:uid="{4A8A4AA9-0CFB-4885-A16E-9C72854E0B61}"/>
    <cellStyle name="Comma 3 3 4 6" xfId="1311" xr:uid="{5452866F-77B6-44CD-B312-D2A376D38B0C}"/>
    <cellStyle name="Comma 3 3 4 6 2" xfId="2578" xr:uid="{7E523896-5A27-4C28-B41A-F569C3173E61}"/>
    <cellStyle name="Comma 3 3 4 6 2 2" xfId="6252" xr:uid="{E5321BCE-45EB-4A68-84AD-7E72F470FDDB}"/>
    <cellStyle name="Comma 3 3 4 6 3" xfId="4985" xr:uid="{9D883C53-DEE4-48C9-9925-D6444A1F57DF}"/>
    <cellStyle name="Comma 3 3 4 7" xfId="2579" xr:uid="{243C21BC-C14F-483E-876C-07CC207F0D36}"/>
    <cellStyle name="Comma 3 3 4 7 2" xfId="6253" xr:uid="{E11E8636-94B9-4509-9694-A56EA3D53702}"/>
    <cellStyle name="Comma 3 3 4 8" xfId="3753" xr:uid="{30EC0434-D736-4BFA-B90B-1E0077B64408}"/>
    <cellStyle name="Comma 3 3 5" xfId="109" xr:uid="{E65E48B7-0A1C-461D-8D5A-42AAA1EE3724}"/>
    <cellStyle name="Comma 3 3 5 2" xfId="318" xr:uid="{218D3C1C-D5BE-47A6-B143-BC99D2721284}"/>
    <cellStyle name="Comma 3 3 5 2 2" xfId="722" xr:uid="{6270C4B6-2A90-4F14-B4EC-E50FC2E51189}"/>
    <cellStyle name="Comma 3 3 5 2 2 2" xfId="1312" xr:uid="{BFA58F4F-4E0C-4D26-BBD4-C28263ADEEDB}"/>
    <cellStyle name="Comma 3 3 5 2 2 2 2" xfId="2580" xr:uid="{6C6B4FF1-FC9F-40F2-998A-B9ABEA0CAC51}"/>
    <cellStyle name="Comma 3 3 5 2 2 2 2 2" xfId="6254" xr:uid="{960CBEFB-C34F-48C2-A238-D2CF2D17ABCE}"/>
    <cellStyle name="Comma 3 3 5 2 2 2 3" xfId="4986" xr:uid="{DD91E671-37A9-48BD-9BCE-891C994007B4}"/>
    <cellStyle name="Comma 3 3 5 2 2 3" xfId="2581" xr:uid="{59EA8C81-0DBF-478A-8C58-C08EF730809E}"/>
    <cellStyle name="Comma 3 3 5 2 2 3 2" xfId="6255" xr:uid="{07409B9A-F083-474A-A2A2-1B179C24FEEE}"/>
    <cellStyle name="Comma 3 3 5 2 2 4" xfId="4408" xr:uid="{8FD300DE-EDB0-4D04-AC20-172D7CB5C357}"/>
    <cellStyle name="Comma 3 3 5 2 3" xfId="1313" xr:uid="{D0C750D1-BF16-403A-9125-FE721CF2510A}"/>
    <cellStyle name="Comma 3 3 5 2 3 2" xfId="2582" xr:uid="{B304D9B9-A0EE-44D6-B8F7-73D0BCD1FE4D}"/>
    <cellStyle name="Comma 3 3 5 2 3 2 2" xfId="6256" xr:uid="{F4856ECB-BB2C-4865-AE88-8DC097776670}"/>
    <cellStyle name="Comma 3 3 5 2 3 3" xfId="4987" xr:uid="{CAD4F004-215A-4FE9-84C7-24D51F4EA374}"/>
    <cellStyle name="Comma 3 3 5 2 4" xfId="2583" xr:uid="{6296F776-0A49-446E-A25A-E6B3CFBEE279}"/>
    <cellStyle name="Comma 3 3 5 2 4 2" xfId="6257" xr:uid="{07788720-9785-407B-9ABF-211A41D40A2C}"/>
    <cellStyle name="Comma 3 3 5 2 5" xfId="4006" xr:uid="{A4BC4EF0-630B-4BF8-8F85-59069EB7A4E8}"/>
    <cellStyle name="Comma 3 3 5 3" xfId="723" xr:uid="{02E1E937-E86A-4E98-BF01-C35E7A7EA725}"/>
    <cellStyle name="Comma 3 3 5 3 2" xfId="1314" xr:uid="{F806F80A-41C5-40A5-91AE-79E0F3483F4C}"/>
    <cellStyle name="Comma 3 3 5 3 2 2" xfId="2584" xr:uid="{913A092D-4770-41E1-AB4A-8316A534DA2F}"/>
    <cellStyle name="Comma 3 3 5 3 2 2 2" xfId="6258" xr:uid="{312C8DE3-B763-4F2D-BC41-37CEC4D5C7B2}"/>
    <cellStyle name="Comma 3 3 5 3 2 3" xfId="4988" xr:uid="{B61D9691-586A-4A13-A357-7EE00847320C}"/>
    <cellStyle name="Comma 3 3 5 3 3" xfId="2585" xr:uid="{EF2F640C-8D07-4F69-8AC4-0A435C5B7AF2}"/>
    <cellStyle name="Comma 3 3 5 3 3 2" xfId="6259" xr:uid="{74ACB530-6AE1-4D42-ABB1-E27B224114A9}"/>
    <cellStyle name="Comma 3 3 5 3 4" xfId="4409" xr:uid="{1D847AAF-D790-4063-A9B4-7D5B9EE9C616}"/>
    <cellStyle name="Comma 3 3 5 4" xfId="498" xr:uid="{3B0F559F-B7F3-4BDF-8748-EC3BD5358761}"/>
    <cellStyle name="Comma 3 3 5 4 2" xfId="1315" xr:uid="{2C93A300-F918-47CA-A529-C0652CFBB0A7}"/>
    <cellStyle name="Comma 3 3 5 4 2 2" xfId="2586" xr:uid="{2BA8EEF2-AD6B-4BB7-8CD7-98672A0EA275}"/>
    <cellStyle name="Comma 3 3 5 4 2 2 2" xfId="6260" xr:uid="{79924F9C-F9C0-4306-924F-C985B8BE4B9B}"/>
    <cellStyle name="Comma 3 3 5 4 2 3" xfId="4989" xr:uid="{C6613E37-127C-4319-BE79-8FACA74CDBEF}"/>
    <cellStyle name="Comma 3 3 5 4 3" xfId="2587" xr:uid="{3F5BF388-877E-4837-A0FA-68A3E18DD063}"/>
    <cellStyle name="Comma 3 3 5 4 3 2" xfId="6261" xr:uid="{BF9E6594-AD47-406D-B2B7-38608309E2FD}"/>
    <cellStyle name="Comma 3 3 5 4 4" xfId="4184" xr:uid="{46A1EDAB-AD08-4459-AC4A-FD2A56977612}"/>
    <cellStyle name="Comma 3 3 5 5" xfId="1316" xr:uid="{4A3EBF58-8661-4593-9712-D7D4ADFDF4D8}"/>
    <cellStyle name="Comma 3 3 5 5 2" xfId="2588" xr:uid="{B1A51160-FA41-4633-A485-C1A3E2F9D444}"/>
    <cellStyle name="Comma 3 3 5 5 2 2" xfId="6262" xr:uid="{72223D5C-EB6A-46B2-A410-441E0EC8AA02}"/>
    <cellStyle name="Comma 3 3 5 5 3" xfId="4990" xr:uid="{958F8C30-784E-42DE-962A-F64488A28E49}"/>
    <cellStyle name="Comma 3 3 5 6" xfId="2589" xr:uid="{B913075D-9367-45CE-9457-7C9E15EA4DDF}"/>
    <cellStyle name="Comma 3 3 5 6 2" xfId="6263" xr:uid="{5EF4BFFC-4A13-4345-B202-265F9C57F55E}"/>
    <cellStyle name="Comma 3 3 5 7" xfId="3816" xr:uid="{4A15DA36-F8D2-41F3-850C-FAAE4CCEDEC7}"/>
    <cellStyle name="Comma 3 3 6" xfId="249" xr:uid="{3AE0FCF0-63CC-4C91-9A6D-04883D7A987D}"/>
    <cellStyle name="Comma 3 3 6 2" xfId="724" xr:uid="{648D7EBE-6DC1-4437-A72F-62389C0CDECF}"/>
    <cellStyle name="Comma 3 3 6 2 2" xfId="1317" xr:uid="{B9700C21-A165-44CA-9C65-F7E42C0437AD}"/>
    <cellStyle name="Comma 3 3 6 2 2 2" xfId="2590" xr:uid="{9D4C0BCE-0929-4376-AF8C-3F8FBA30254D}"/>
    <cellStyle name="Comma 3 3 6 2 2 2 2" xfId="6264" xr:uid="{5536A693-5BDD-42E5-9D39-52D4CCED76B0}"/>
    <cellStyle name="Comma 3 3 6 2 2 3" xfId="4991" xr:uid="{81C6C41B-2B4F-485D-A986-A9C816FB7DD5}"/>
    <cellStyle name="Comma 3 3 6 2 3" xfId="2591" xr:uid="{553A6465-D44B-4419-836E-BF8B035E369E}"/>
    <cellStyle name="Comma 3 3 6 2 3 2" xfId="6265" xr:uid="{F57F3F5F-1A60-44D3-984B-3497AAA86893}"/>
    <cellStyle name="Comma 3 3 6 2 4" xfId="4410" xr:uid="{70D929AD-36A0-4F99-B0E1-FD9CB79FC6CE}"/>
    <cellStyle name="Comma 3 3 6 3" xfId="1318" xr:uid="{0255D7DA-F2EF-4190-8E44-37B397F7E76A}"/>
    <cellStyle name="Comma 3 3 6 3 2" xfId="2592" xr:uid="{9CED16F5-CECE-45C8-9FE9-382FEAAF06BF}"/>
    <cellStyle name="Comma 3 3 6 3 2 2" xfId="6266" xr:uid="{27F31B04-382A-42EE-956D-C8AA3C0B95E6}"/>
    <cellStyle name="Comma 3 3 6 3 3" xfId="4992" xr:uid="{D03248A1-4BC2-43A5-A096-BF8DDA11D16C}"/>
    <cellStyle name="Comma 3 3 6 4" xfId="2593" xr:uid="{DD7B8F74-D4B7-4152-95DC-11C7F871AE6A}"/>
    <cellStyle name="Comma 3 3 6 4 2" xfId="6267" xr:uid="{947C99D1-A651-415C-8A44-3A00BCECF694}"/>
    <cellStyle name="Comma 3 3 6 5" xfId="3940" xr:uid="{17EBB6E8-4070-4637-AA74-AD362C71A64F}"/>
    <cellStyle name="Comma 3 3 7" xfId="725" xr:uid="{0FA1894C-205C-4AB6-9451-6D158C6168E7}"/>
    <cellStyle name="Comma 3 3 7 2" xfId="1319" xr:uid="{C32384DF-4366-4CD4-BF90-7621C3D8FC5E}"/>
    <cellStyle name="Comma 3 3 7 2 2" xfId="2594" xr:uid="{7E90E375-9A03-4D1A-B24B-30BBEDF1604D}"/>
    <cellStyle name="Comma 3 3 7 2 2 2" xfId="6268" xr:uid="{41A352FE-72A9-4143-9C2D-C0D7BBF672A2}"/>
    <cellStyle name="Comma 3 3 7 2 3" xfId="4993" xr:uid="{E7172B3E-ECDB-4001-A1EF-4F278D0AB356}"/>
    <cellStyle name="Comma 3 3 7 3" xfId="2595" xr:uid="{75B14A80-BDF9-45C7-92F7-8279D3628567}"/>
    <cellStyle name="Comma 3 3 7 3 2" xfId="6269" xr:uid="{DED4522B-0FE4-47EB-B3DF-49B941E2738E}"/>
    <cellStyle name="Comma 3 3 7 4" xfId="4411" xr:uid="{B97C600E-E840-45B5-A3E2-AADAA1B0BA88}"/>
    <cellStyle name="Comma 3 3 8" xfId="432" xr:uid="{E7D347BB-1217-49A9-92C3-7F96C1CBF371}"/>
    <cellStyle name="Comma 3 3 8 2" xfId="1320" xr:uid="{23B675AB-8A06-4BB4-92F1-841A641BF3CC}"/>
    <cellStyle name="Comma 3 3 8 2 2" xfId="2596" xr:uid="{2354177F-720B-449E-8FBE-0999B68288B5}"/>
    <cellStyle name="Comma 3 3 8 2 2 2" xfId="6270" xr:uid="{55D917F3-50E0-4D8C-8964-CE0FC3E2A8F7}"/>
    <cellStyle name="Comma 3 3 8 2 3" xfId="4994" xr:uid="{5CF1FB81-E396-4749-A7FE-A55297EA1155}"/>
    <cellStyle name="Comma 3 3 8 3" xfId="2597" xr:uid="{C1502A12-E70F-4DD3-83D1-CC2331563975}"/>
    <cellStyle name="Comma 3 3 8 3 2" xfId="6271" xr:uid="{517012B8-DD63-40D4-BAE4-0FDEA0B62F14}"/>
    <cellStyle name="Comma 3 3 8 4" xfId="4118" xr:uid="{76615EA9-DA1B-404C-B98F-10858182D01C}"/>
    <cellStyle name="Comma 3 3 9" xfId="1321" xr:uid="{A3302800-A01C-429D-AF53-7D5D38CC273E}"/>
    <cellStyle name="Comma 3 3 9 2" xfId="2598" xr:uid="{E417FCCB-4408-4AB1-AED7-0F0C93D41F29}"/>
    <cellStyle name="Comma 3 3 9 2 2" xfId="6272" xr:uid="{FE121AD8-FEE9-4B0E-858C-15ED040CB8CC}"/>
    <cellStyle name="Comma 3 3 9 3" xfId="4995" xr:uid="{49E3F482-4A9D-4164-B1B6-C4CD85B48D0D}"/>
    <cellStyle name="Comma 3 4" xfId="38" xr:uid="{597F9BC4-64EE-4381-A880-D660E75D1D11}"/>
    <cellStyle name="Comma 3 4 2" xfId="148" xr:uid="{396E85AE-7AA6-49FC-A6D9-B01675AA1F72}"/>
    <cellStyle name="Comma 3 4 2 2" xfId="357" xr:uid="{E45E4525-0247-4EC5-B262-0C44091CA024}"/>
    <cellStyle name="Comma 3 4 2 2 2" xfId="726" xr:uid="{F971BBBB-0D37-4ACC-ABA6-1024629D619D}"/>
    <cellStyle name="Comma 3 4 2 2 2 2" xfId="1322" xr:uid="{6DD35655-114A-4E01-8849-9A0D703FD728}"/>
    <cellStyle name="Comma 3 4 2 2 2 2 2" xfId="2599" xr:uid="{60A901C2-BCC6-4491-88CA-4A7330B2C335}"/>
    <cellStyle name="Comma 3 4 2 2 2 2 2 2" xfId="6273" xr:uid="{756DF00E-92DA-4028-A58D-B4DCB8560F76}"/>
    <cellStyle name="Comma 3 4 2 2 2 2 3" xfId="4996" xr:uid="{F59065C6-2A79-486E-A24B-3ECE019BDC4B}"/>
    <cellStyle name="Comma 3 4 2 2 2 3" xfId="2600" xr:uid="{0E464E7A-19AA-4599-9459-F310A39EDAE2}"/>
    <cellStyle name="Comma 3 4 2 2 2 3 2" xfId="6274" xr:uid="{204C6B93-408E-4062-8A4F-DE2B5A014BA6}"/>
    <cellStyle name="Comma 3 4 2 2 2 4" xfId="4412" xr:uid="{6A713480-AA6C-458C-81C3-45D9C5A3677F}"/>
    <cellStyle name="Comma 3 4 2 2 3" xfId="1323" xr:uid="{D5E296E3-06EF-4777-AD4D-6E0E46619548}"/>
    <cellStyle name="Comma 3 4 2 2 3 2" xfId="2601" xr:uid="{6DDEADEE-5B32-4EFF-97D6-BC60A56C03CD}"/>
    <cellStyle name="Comma 3 4 2 2 3 2 2" xfId="6275" xr:uid="{385F3929-7ADF-46C6-967C-1BD8F82780F7}"/>
    <cellStyle name="Comma 3 4 2 2 3 3" xfId="4997" xr:uid="{FB1D4FF6-274C-4AA5-AE9D-520617004999}"/>
    <cellStyle name="Comma 3 4 2 2 4" xfId="2602" xr:uid="{8317B779-35F1-4E7C-945D-A86AF5A5BE20}"/>
    <cellStyle name="Comma 3 4 2 2 4 2" xfId="6276" xr:uid="{20E7A84B-3C45-49D7-BE97-B438DA4C7057}"/>
    <cellStyle name="Comma 3 4 2 2 5" xfId="4045" xr:uid="{09C086F7-397D-425F-9D7C-B1D6FD009C3F}"/>
    <cellStyle name="Comma 3 4 2 3" xfId="727" xr:uid="{3F6A5531-8E5A-45EA-9532-16E1A0674591}"/>
    <cellStyle name="Comma 3 4 2 3 2" xfId="1324" xr:uid="{57E68F6E-92DD-4297-94C0-518E2C37932D}"/>
    <cellStyle name="Comma 3 4 2 3 2 2" xfId="2603" xr:uid="{DA6B00CF-CF83-4D84-8A97-9DBE5130FE07}"/>
    <cellStyle name="Comma 3 4 2 3 2 2 2" xfId="6277" xr:uid="{C591C051-D7E2-47CB-95B0-ADCCD6EA06D4}"/>
    <cellStyle name="Comma 3 4 2 3 2 3" xfId="4998" xr:uid="{CA2F51C4-84E5-4B77-B13A-A5B3E2C22A26}"/>
    <cellStyle name="Comma 3 4 2 3 3" xfId="2604" xr:uid="{1F718BE5-A143-46EC-8635-C8CEF8A3EF8C}"/>
    <cellStyle name="Comma 3 4 2 3 3 2" xfId="6278" xr:uid="{85C06DA0-1ABA-4C01-B54F-12C8428083BF}"/>
    <cellStyle name="Comma 3 4 2 3 4" xfId="4413" xr:uid="{F2E7A1CE-3791-4A48-BD81-A654EDAB42F8}"/>
    <cellStyle name="Comma 3 4 2 4" xfId="537" xr:uid="{2194CAE8-09D7-4403-BC45-D4A7BA85832E}"/>
    <cellStyle name="Comma 3 4 2 4 2" xfId="1325" xr:uid="{98221CEE-FB98-4E27-AA42-2573D2A30BB1}"/>
    <cellStyle name="Comma 3 4 2 4 2 2" xfId="2605" xr:uid="{87A97F3E-2F11-428F-A279-E6DC0F4FFD8F}"/>
    <cellStyle name="Comma 3 4 2 4 2 2 2" xfId="6279" xr:uid="{1BF0EEDA-B948-4E51-98E2-03965F6915A1}"/>
    <cellStyle name="Comma 3 4 2 4 2 3" xfId="4999" xr:uid="{80286DA8-2EC3-4366-B796-D3DC13A21B21}"/>
    <cellStyle name="Comma 3 4 2 4 3" xfId="2606" xr:uid="{46438E04-DD09-43EA-8748-04BEBBD303AB}"/>
    <cellStyle name="Comma 3 4 2 4 3 2" xfId="6280" xr:uid="{C462F60D-31EB-427A-9EBC-E4AFE8D3AC32}"/>
    <cellStyle name="Comma 3 4 2 4 4" xfId="4223" xr:uid="{945BF2F9-A5A8-4D7A-8E6C-B7BECEDE6F30}"/>
    <cellStyle name="Comma 3 4 2 5" xfId="1326" xr:uid="{67D8A433-C466-4AE7-BFED-B36C341AB11B}"/>
    <cellStyle name="Comma 3 4 2 5 2" xfId="2607" xr:uid="{75445EDD-EE77-4D71-AC29-E84C566EDF54}"/>
    <cellStyle name="Comma 3 4 2 5 2 2" xfId="6281" xr:uid="{D15050EC-C757-49B7-8951-E9FB0E5BB6BE}"/>
    <cellStyle name="Comma 3 4 2 5 3" xfId="5000" xr:uid="{37547CEC-B55E-405E-B851-5150A7F23E32}"/>
    <cellStyle name="Comma 3 4 2 6" xfId="2608" xr:uid="{63DF6303-48D4-4192-974C-93BC8502114A}"/>
    <cellStyle name="Comma 3 4 2 6 2" xfId="6282" xr:uid="{7BAB76E5-4C40-4973-9828-3A9EB11B11AF}"/>
    <cellStyle name="Comma 3 4 2 7" xfId="3855" xr:uid="{0743BF46-B432-4861-9C5D-BFE5D63F9C7A}"/>
    <cellStyle name="Comma 3 4 3" xfId="253" xr:uid="{88A83024-7FBF-49AF-8366-A6029331817B}"/>
    <cellStyle name="Comma 3 4 3 2" xfId="728" xr:uid="{BF6B10F3-BCA0-40CA-B643-65ABBD0AA84B}"/>
    <cellStyle name="Comma 3 4 3 2 2" xfId="1327" xr:uid="{A5733BC7-3672-4936-B1C4-BA84E930CAB2}"/>
    <cellStyle name="Comma 3 4 3 2 2 2" xfId="2609" xr:uid="{0302A707-CFE2-44CE-93B7-FF900E325245}"/>
    <cellStyle name="Comma 3 4 3 2 2 2 2" xfId="6283" xr:uid="{EAE0CA14-BA2F-4B03-BDF2-3ADCB1887A3B}"/>
    <cellStyle name="Comma 3 4 3 2 2 3" xfId="5001" xr:uid="{EEFC99A5-2F64-4F62-A157-8CC86D9EE983}"/>
    <cellStyle name="Comma 3 4 3 2 3" xfId="2610" xr:uid="{2A34AE29-3003-4BC4-B717-EE65CDF697AF}"/>
    <cellStyle name="Comma 3 4 3 2 3 2" xfId="6284" xr:uid="{FE453972-49ED-44F2-B13E-BB52267E73D0}"/>
    <cellStyle name="Comma 3 4 3 2 4" xfId="4414" xr:uid="{1B883EA9-D483-4002-B91F-FBC7CF6DB439}"/>
    <cellStyle name="Comma 3 4 3 3" xfId="1328" xr:uid="{2B6B8EF2-0C09-48FA-A34D-A5CB098AD5F9}"/>
    <cellStyle name="Comma 3 4 3 3 2" xfId="2611" xr:uid="{14C0AAAC-21EF-4D92-A4BE-B89EB88D64EF}"/>
    <cellStyle name="Comma 3 4 3 3 2 2" xfId="6285" xr:uid="{B0A52C02-B6D1-43DB-A5E2-1D3579326111}"/>
    <cellStyle name="Comma 3 4 3 3 3" xfId="5002" xr:uid="{66B537F2-1E6D-4F30-BBF8-EF4244CD0F39}"/>
    <cellStyle name="Comma 3 4 3 4" xfId="2612" xr:uid="{DB10D894-C15C-4EB0-9918-D5740424C3C0}"/>
    <cellStyle name="Comma 3 4 3 4 2" xfId="6286" xr:uid="{668BB6F7-DABF-419B-B8CE-C8ACC8E2C8D2}"/>
    <cellStyle name="Comma 3 4 3 5" xfId="3944" xr:uid="{7478C26F-016A-4B92-95A2-144E6929A80A}"/>
    <cellStyle name="Comma 3 4 4" xfId="729" xr:uid="{18167F02-892B-4259-8A8D-E391D30B04D9}"/>
    <cellStyle name="Comma 3 4 4 2" xfId="1329" xr:uid="{F3110A07-7426-47B5-B0ED-773435311321}"/>
    <cellStyle name="Comma 3 4 4 2 2" xfId="2613" xr:uid="{C69940BC-4CC3-4DA3-8FE8-3A6BF3E9A356}"/>
    <cellStyle name="Comma 3 4 4 2 2 2" xfId="6287" xr:uid="{4855A824-8E1B-4403-B8FB-0DF7067FF20C}"/>
    <cellStyle name="Comma 3 4 4 2 3" xfId="5003" xr:uid="{D8D00CF4-0DEF-4C5A-BC6A-DA578C0C94B4}"/>
    <cellStyle name="Comma 3 4 4 3" xfId="2614" xr:uid="{82C963C4-ED66-40D8-BA17-F300A99F0639}"/>
    <cellStyle name="Comma 3 4 4 3 2" xfId="6288" xr:uid="{0B9C87EE-BD12-4564-B9C5-254162D060DC}"/>
    <cellStyle name="Comma 3 4 4 4" xfId="4415" xr:uid="{4C56A5F8-5753-402D-AA07-2B162B595BA2}"/>
    <cellStyle name="Comma 3 4 5" xfId="436" xr:uid="{127C5C30-0D56-4420-8EF7-AB0F57D852DB}"/>
    <cellStyle name="Comma 3 4 5 2" xfId="1330" xr:uid="{BCA59213-74CA-4CFE-A499-795EE6B15009}"/>
    <cellStyle name="Comma 3 4 5 2 2" xfId="2615" xr:uid="{36B89EF9-048E-40E9-B1F8-AEAA761FE066}"/>
    <cellStyle name="Comma 3 4 5 2 2 2" xfId="6289" xr:uid="{16AA947D-5E81-4D9E-B0A0-2024B5C528F2}"/>
    <cellStyle name="Comma 3 4 5 2 3" xfId="5004" xr:uid="{F29B37CD-A90C-474F-A5E5-A2B7AC1006C5}"/>
    <cellStyle name="Comma 3 4 5 3" xfId="2616" xr:uid="{D9E8DAAA-7383-4AFC-A1F7-EB2745910831}"/>
    <cellStyle name="Comma 3 4 5 3 2" xfId="6290" xr:uid="{F9AED3CD-D5E5-4913-8943-502746851106}"/>
    <cellStyle name="Comma 3 4 5 4" xfId="4122" xr:uid="{97A01E64-F15A-481C-A3F6-4AA07AC5808A}"/>
    <cellStyle name="Comma 3 4 6" xfId="1331" xr:uid="{218C8522-0090-410B-BBD3-8AC43E1B6DC9}"/>
    <cellStyle name="Comma 3 4 6 2" xfId="2617" xr:uid="{CCA3CBA7-470E-4A2C-8E6B-89CC08E63A79}"/>
    <cellStyle name="Comma 3 4 6 2 2" xfId="6291" xr:uid="{29A10CB2-9EC3-45AF-8DA1-2AEEE684F09E}"/>
    <cellStyle name="Comma 3 4 6 3" xfId="5005" xr:uid="{1FAB54B3-50DD-450E-97C2-0B0EA81B295F}"/>
    <cellStyle name="Comma 3 4 7" xfId="2618" xr:uid="{9FF6BAA2-9E70-4D25-8840-57D714F31E7C}"/>
    <cellStyle name="Comma 3 4 7 2" xfId="6292" xr:uid="{4C209A00-5811-45C2-81F4-BCCE3D9CC852}"/>
    <cellStyle name="Comma 3 4 8" xfId="3754" xr:uid="{38BB56AA-AAE8-48F3-B31D-6F7BF6E5F30C}"/>
    <cellStyle name="Comma 3 5" xfId="39" xr:uid="{59BAEA47-79A2-4E23-9C09-CA39F13F8FB3}"/>
    <cellStyle name="Comma 3 5 2" xfId="168" xr:uid="{991F755B-406F-4E39-92D6-FE4390E51E6C}"/>
    <cellStyle name="Comma 3 5 2 2" xfId="377" xr:uid="{810E8CBC-B341-4C0A-A9E7-830696FB1561}"/>
    <cellStyle name="Comma 3 5 2 2 2" xfId="730" xr:uid="{B3973DCD-F8F9-4012-8868-D38C728CAEED}"/>
    <cellStyle name="Comma 3 5 2 2 2 2" xfId="1332" xr:uid="{B3178667-70E2-496A-8B1B-1A57AE1B3D43}"/>
    <cellStyle name="Comma 3 5 2 2 2 2 2" xfId="2619" xr:uid="{ABC7D7A3-062C-4FBB-B48A-907B6C81BD2C}"/>
    <cellStyle name="Comma 3 5 2 2 2 2 2 2" xfId="6293" xr:uid="{1061EA9C-F75B-4568-A026-53F86BC36226}"/>
    <cellStyle name="Comma 3 5 2 2 2 2 3" xfId="5006" xr:uid="{9A18B6D7-731F-44A4-8B6C-0C899F7B0D2E}"/>
    <cellStyle name="Comma 3 5 2 2 2 3" xfId="2620" xr:uid="{5CA794FC-D574-4ABD-9903-CAFAAE956B26}"/>
    <cellStyle name="Comma 3 5 2 2 2 3 2" xfId="6294" xr:uid="{DA44BA25-FB48-482C-AF73-28C084E73285}"/>
    <cellStyle name="Comma 3 5 2 2 2 4" xfId="4416" xr:uid="{27A556A4-8C2A-428B-9658-03A118268BB3}"/>
    <cellStyle name="Comma 3 5 2 2 3" xfId="1333" xr:uid="{D76F8FDC-3072-4E89-8152-F38BFAD61BAB}"/>
    <cellStyle name="Comma 3 5 2 2 3 2" xfId="2621" xr:uid="{66D4BE0D-B81B-4675-B89A-D433E59094B6}"/>
    <cellStyle name="Comma 3 5 2 2 3 2 2" xfId="6295" xr:uid="{03B33E0F-08A1-4071-AE17-D4B446CA8A05}"/>
    <cellStyle name="Comma 3 5 2 2 3 3" xfId="5007" xr:uid="{979252AF-0553-4B00-82A5-9F7147427F50}"/>
    <cellStyle name="Comma 3 5 2 2 4" xfId="2622" xr:uid="{976E1876-A567-405E-9769-0CE575AAA4B9}"/>
    <cellStyle name="Comma 3 5 2 2 4 2" xfId="6296" xr:uid="{517DDD7F-B855-41F1-8C65-3D5207CF165C}"/>
    <cellStyle name="Comma 3 5 2 2 5" xfId="4065" xr:uid="{D558D8BA-4A04-4DB2-8CA5-33CA05692EA8}"/>
    <cellStyle name="Comma 3 5 2 3" xfId="731" xr:uid="{88F14A27-ACFB-44C8-9304-3CB31C997119}"/>
    <cellStyle name="Comma 3 5 2 3 2" xfId="1334" xr:uid="{EB74AA42-A1C3-4850-A375-EC10CBD47BE6}"/>
    <cellStyle name="Comma 3 5 2 3 2 2" xfId="2623" xr:uid="{F27BDEFA-C662-4A70-9F6B-09B1D7ACB69B}"/>
    <cellStyle name="Comma 3 5 2 3 2 2 2" xfId="6297" xr:uid="{ADEE1C38-C687-42C9-8342-2EAA6AFC5796}"/>
    <cellStyle name="Comma 3 5 2 3 2 3" xfId="5008" xr:uid="{9067DD1A-1D7A-474D-AFBD-F1389CD47575}"/>
    <cellStyle name="Comma 3 5 2 3 3" xfId="2624" xr:uid="{E79076DB-B88B-4499-B622-D2B2F3F018C9}"/>
    <cellStyle name="Comma 3 5 2 3 3 2" xfId="6298" xr:uid="{A9B7FA0A-9DCE-4057-A1A6-E9A4A0D28927}"/>
    <cellStyle name="Comma 3 5 2 3 4" xfId="4417" xr:uid="{0D73C8F6-BA7F-4EBA-9F1E-8E454B64D47B}"/>
    <cellStyle name="Comma 3 5 2 4" xfId="557" xr:uid="{4C06505D-9CBD-455E-8743-A391B05E4BBD}"/>
    <cellStyle name="Comma 3 5 2 4 2" xfId="1335" xr:uid="{8B9B8C11-B98C-405E-A606-E19E0F2F1B7C}"/>
    <cellStyle name="Comma 3 5 2 4 2 2" xfId="2625" xr:uid="{48A7A360-6D05-44DC-A666-3D5CAE666F55}"/>
    <cellStyle name="Comma 3 5 2 4 2 2 2" xfId="6299" xr:uid="{6B15F552-8FCE-4DD8-8A1F-B961F4A0B8DB}"/>
    <cellStyle name="Comma 3 5 2 4 2 3" xfId="5009" xr:uid="{4E865EE3-AC21-497A-9663-8F7DA612CEB6}"/>
    <cellStyle name="Comma 3 5 2 4 3" xfId="2626" xr:uid="{14789C93-1102-4F5A-AFB6-244AFCFAF6B5}"/>
    <cellStyle name="Comma 3 5 2 4 3 2" xfId="6300" xr:uid="{1C62A68C-4730-45A6-878D-195FBC308F90}"/>
    <cellStyle name="Comma 3 5 2 4 4" xfId="4243" xr:uid="{0799A1B5-2971-498F-9FAB-08B043F8BC80}"/>
    <cellStyle name="Comma 3 5 2 5" xfId="1336" xr:uid="{B7DBF5A0-DD50-454B-BA14-E48526366CDC}"/>
    <cellStyle name="Comma 3 5 2 5 2" xfId="2627" xr:uid="{AFB03F0F-16A8-4359-A23A-C72909777F45}"/>
    <cellStyle name="Comma 3 5 2 5 2 2" xfId="6301" xr:uid="{AA7D290B-C91A-47C0-9646-598BBAC85619}"/>
    <cellStyle name="Comma 3 5 2 5 3" xfId="5010" xr:uid="{847D834D-72BA-4AE7-9907-3A91A00E4965}"/>
    <cellStyle name="Comma 3 5 2 6" xfId="2628" xr:uid="{79F900D6-E89C-41AA-BBDB-CAA5EDC4CF0C}"/>
    <cellStyle name="Comma 3 5 2 6 2" xfId="6302" xr:uid="{998E8F1C-91D1-4882-9A91-46D5C52C42A1}"/>
    <cellStyle name="Comma 3 5 2 7" xfId="3875" xr:uid="{167D43EC-13A6-486E-85C3-331B25C7E0B1}"/>
    <cellStyle name="Comma 3 5 3" xfId="254" xr:uid="{1175F938-3E14-40D9-ACF5-B864C9C7EC61}"/>
    <cellStyle name="Comma 3 5 3 2" xfId="732" xr:uid="{F09E1784-9ECE-4DB1-B958-682B4EE40B65}"/>
    <cellStyle name="Comma 3 5 3 2 2" xfId="1337" xr:uid="{43D4BD3A-3364-4F07-8848-2D49CAD4C5FE}"/>
    <cellStyle name="Comma 3 5 3 2 2 2" xfId="2629" xr:uid="{8C970013-6724-4E13-8380-27AC6CC6E392}"/>
    <cellStyle name="Comma 3 5 3 2 2 2 2" xfId="6303" xr:uid="{7376A711-A871-42C0-9BFE-FCB12AE48CC7}"/>
    <cellStyle name="Comma 3 5 3 2 2 3" xfId="5011" xr:uid="{E0EE7CC8-CE56-439F-B9AB-6AD749BD33C8}"/>
    <cellStyle name="Comma 3 5 3 2 3" xfId="2630" xr:uid="{E52673D1-2113-430B-B09C-A86D4AE8944D}"/>
    <cellStyle name="Comma 3 5 3 2 3 2" xfId="6304" xr:uid="{3092D2FB-6892-4C26-922F-AC830A56EE12}"/>
    <cellStyle name="Comma 3 5 3 2 4" xfId="4418" xr:uid="{609A65FB-7910-4B79-807A-4185B88497EF}"/>
    <cellStyle name="Comma 3 5 3 3" xfId="1338" xr:uid="{FC52140D-4FA2-4FBA-85DE-71FF6ACF67B1}"/>
    <cellStyle name="Comma 3 5 3 3 2" xfId="2631" xr:uid="{D9B22C97-2312-449C-8605-E56DC3C00556}"/>
    <cellStyle name="Comma 3 5 3 3 2 2" xfId="6305" xr:uid="{F2705AFC-877D-4FD9-8FAD-E48E3FF360F2}"/>
    <cellStyle name="Comma 3 5 3 3 3" xfId="5012" xr:uid="{4437718E-FF27-418F-BBC9-D83F8920E728}"/>
    <cellStyle name="Comma 3 5 3 4" xfId="2632" xr:uid="{25EF8616-4AB4-481C-8D53-82E22A80A920}"/>
    <cellStyle name="Comma 3 5 3 4 2" xfId="6306" xr:uid="{C0A78088-5AC9-4B17-89A0-120003846F96}"/>
    <cellStyle name="Comma 3 5 3 5" xfId="3945" xr:uid="{59C9AB15-1EE4-4DE4-852E-377F032C9A6B}"/>
    <cellStyle name="Comma 3 5 4" xfId="733" xr:uid="{82E5F137-B1FE-44FA-A909-7D49FC4128D4}"/>
    <cellStyle name="Comma 3 5 4 2" xfId="1339" xr:uid="{32763F2E-4360-4DD7-8257-6100A5CDD96B}"/>
    <cellStyle name="Comma 3 5 4 2 2" xfId="2633" xr:uid="{DDC1158F-58B6-49E8-8B44-BF00BC616E6F}"/>
    <cellStyle name="Comma 3 5 4 2 2 2" xfId="6307" xr:uid="{0B3310DB-5B8F-4F5A-8091-2F421B0DC2AD}"/>
    <cellStyle name="Comma 3 5 4 2 3" xfId="5013" xr:uid="{64B233E4-DABA-40AA-A308-4DE0AB840433}"/>
    <cellStyle name="Comma 3 5 4 3" xfId="2634" xr:uid="{D717511D-41D5-4A62-88F6-C85A76191219}"/>
    <cellStyle name="Comma 3 5 4 3 2" xfId="6308" xr:uid="{19F73362-EA40-456D-8319-71CD62E98721}"/>
    <cellStyle name="Comma 3 5 4 4" xfId="4419" xr:uid="{7A7ED052-84B1-41A6-B14D-0BC55CF33642}"/>
    <cellStyle name="Comma 3 5 5" xfId="437" xr:uid="{ACCDF343-BD73-4AA2-AAE0-32F82AD8397F}"/>
    <cellStyle name="Comma 3 5 5 2" xfId="1340" xr:uid="{BED86A2A-725C-44AB-907B-05891DDA617C}"/>
    <cellStyle name="Comma 3 5 5 2 2" xfId="2635" xr:uid="{3D524BEB-BFD8-45B0-BD89-B1366D2C5CDE}"/>
    <cellStyle name="Comma 3 5 5 2 2 2" xfId="6309" xr:uid="{6B1FF8FA-5FF3-49BC-BB6C-547926246897}"/>
    <cellStyle name="Comma 3 5 5 2 3" xfId="5014" xr:uid="{822B5547-5D39-4A6D-81EA-EA8D0628CD41}"/>
    <cellStyle name="Comma 3 5 5 3" xfId="2636" xr:uid="{F6A5CE92-D7BF-4BE8-86E5-9259362703EF}"/>
    <cellStyle name="Comma 3 5 5 3 2" xfId="6310" xr:uid="{CC54C1C1-5F34-4C73-B605-8A55A4FEBD6F}"/>
    <cellStyle name="Comma 3 5 5 4" xfId="4123" xr:uid="{29252CDA-7CC7-45A8-AF3F-78032ACF58FD}"/>
    <cellStyle name="Comma 3 5 6" xfId="1341" xr:uid="{73F32D64-316A-46E9-BF99-079747605120}"/>
    <cellStyle name="Comma 3 5 6 2" xfId="2637" xr:uid="{4FA2A7C9-CF97-46AF-879E-4FEA5D43F624}"/>
    <cellStyle name="Comma 3 5 6 2 2" xfId="6311" xr:uid="{C636675A-C381-43A2-90E8-8C79253D9B6F}"/>
    <cellStyle name="Comma 3 5 6 3" xfId="5015" xr:uid="{95E69210-F458-412A-BE4C-0744889A8679}"/>
    <cellStyle name="Comma 3 5 7" xfId="2638" xr:uid="{369601C9-3921-4E63-BD5B-2468622383C2}"/>
    <cellStyle name="Comma 3 5 7 2" xfId="6312" xr:uid="{07A099E1-8266-4177-AE0E-58A0540EBC23}"/>
    <cellStyle name="Comma 3 5 8" xfId="3755" xr:uid="{7EC0DED2-E5D6-4FAA-8E54-6AE8E23F7ED7}"/>
    <cellStyle name="Comma 3 6" xfId="40" xr:uid="{5016E63F-C7DB-4C74-BD9A-781EC9F17B53}"/>
    <cellStyle name="Comma 3 6 2" xfId="124" xr:uid="{AC4D95DE-221C-44A2-8B65-3467C908D94B}"/>
    <cellStyle name="Comma 3 6 2 2" xfId="333" xr:uid="{339AF02C-5662-4816-BD47-F1F43009AE67}"/>
    <cellStyle name="Comma 3 6 2 2 2" xfId="734" xr:uid="{B52DA3FE-07C5-4977-B8F8-B1E13CC2E240}"/>
    <cellStyle name="Comma 3 6 2 2 2 2" xfId="1342" xr:uid="{A238C48F-D778-4E6D-95FD-44BFB33BE253}"/>
    <cellStyle name="Comma 3 6 2 2 2 2 2" xfId="2639" xr:uid="{23E02113-BFF6-4AE9-9227-988DC67CC67F}"/>
    <cellStyle name="Comma 3 6 2 2 2 2 2 2" xfId="6313" xr:uid="{E237A4B3-944C-40BF-BC93-66DEF3968C30}"/>
    <cellStyle name="Comma 3 6 2 2 2 2 3" xfId="5016" xr:uid="{CFE84EE0-E95B-4512-B8D7-A31B1023DD5C}"/>
    <cellStyle name="Comma 3 6 2 2 2 3" xfId="2640" xr:uid="{07792570-06F8-4D3D-8EAE-C6157512794D}"/>
    <cellStyle name="Comma 3 6 2 2 2 3 2" xfId="6314" xr:uid="{F3C6290C-6474-48DC-97CA-4C550A347CBC}"/>
    <cellStyle name="Comma 3 6 2 2 2 4" xfId="4420" xr:uid="{5B9B6706-5A0C-4A19-B0A0-702D3453A661}"/>
    <cellStyle name="Comma 3 6 2 2 3" xfId="1343" xr:uid="{6E10A639-00A7-4CB5-A28F-22B4E433EC81}"/>
    <cellStyle name="Comma 3 6 2 2 3 2" xfId="2641" xr:uid="{DB22902E-A89E-4684-8A58-6BFC352FB878}"/>
    <cellStyle name="Comma 3 6 2 2 3 2 2" xfId="6315" xr:uid="{B880A9A2-BA4A-4184-B36C-84A08D207B05}"/>
    <cellStyle name="Comma 3 6 2 2 3 3" xfId="5017" xr:uid="{C1F40746-A29F-4089-BD6A-F1D8B2F8C03C}"/>
    <cellStyle name="Comma 3 6 2 2 4" xfId="2642" xr:uid="{89BCD814-829E-4C46-80FF-6A3851E04470}"/>
    <cellStyle name="Comma 3 6 2 2 4 2" xfId="6316" xr:uid="{A591F9C1-3F9F-49BF-B15D-709013604E96}"/>
    <cellStyle name="Comma 3 6 2 2 5" xfId="4021" xr:uid="{99C6E580-6306-4F2B-885D-8E1C22512100}"/>
    <cellStyle name="Comma 3 6 2 3" xfId="735" xr:uid="{B6A17835-6BE0-496B-8F39-AE5CC4404B3A}"/>
    <cellStyle name="Comma 3 6 2 3 2" xfId="1344" xr:uid="{94E19F49-1F37-4791-A1DB-630766514FAC}"/>
    <cellStyle name="Comma 3 6 2 3 2 2" xfId="2643" xr:uid="{CEABFAD2-67C1-437D-9DC4-A8822595C4DF}"/>
    <cellStyle name="Comma 3 6 2 3 2 2 2" xfId="6317" xr:uid="{C77111D7-E2A9-4F06-8DB5-C00ACF1737AC}"/>
    <cellStyle name="Comma 3 6 2 3 2 3" xfId="5018" xr:uid="{02398752-FE0B-46E2-A812-C1D4690B4646}"/>
    <cellStyle name="Comma 3 6 2 3 3" xfId="2644" xr:uid="{877EE393-32E9-4C92-BE77-952A04420318}"/>
    <cellStyle name="Comma 3 6 2 3 3 2" xfId="6318" xr:uid="{2345138A-10EE-433B-9120-6726F0062E8F}"/>
    <cellStyle name="Comma 3 6 2 3 4" xfId="4421" xr:uid="{FB0C94AF-B9D3-484B-AC38-E4A6F2C72CB6}"/>
    <cellStyle name="Comma 3 6 2 4" xfId="513" xr:uid="{AF691FB5-3C32-4C2A-A4CA-624DED9EE8F4}"/>
    <cellStyle name="Comma 3 6 2 4 2" xfId="1345" xr:uid="{E073E0EB-D06F-4B1C-AA69-52AE2F444651}"/>
    <cellStyle name="Comma 3 6 2 4 2 2" xfId="2645" xr:uid="{F7FDCC4C-5CB9-4FA4-8C11-0FB22083F4BF}"/>
    <cellStyle name="Comma 3 6 2 4 2 2 2" xfId="6319" xr:uid="{599A8DF7-5B24-4F93-A76C-6920542DE61D}"/>
    <cellStyle name="Comma 3 6 2 4 2 3" xfId="5019" xr:uid="{2925023B-95F6-4F29-A5F5-CBB71E75A9B1}"/>
    <cellStyle name="Comma 3 6 2 4 3" xfId="2646" xr:uid="{815903D6-5C39-4AA4-9DC6-AB6FCCA6323F}"/>
    <cellStyle name="Comma 3 6 2 4 3 2" xfId="6320" xr:uid="{1E557A8B-D59A-4971-9E38-47A1D502888D}"/>
    <cellStyle name="Comma 3 6 2 4 4" xfId="4199" xr:uid="{7897D7AD-EE72-4D5B-819F-EBD199A5B526}"/>
    <cellStyle name="Comma 3 6 2 5" xfId="1346" xr:uid="{D24B2B5E-BEF8-451C-BD76-3887C1E4B074}"/>
    <cellStyle name="Comma 3 6 2 5 2" xfId="2647" xr:uid="{624CD86E-05D7-4175-8C89-AFA157935AD6}"/>
    <cellStyle name="Comma 3 6 2 5 2 2" xfId="6321" xr:uid="{F2F84E3A-3CBB-4F5E-A767-6A04BB2962AF}"/>
    <cellStyle name="Comma 3 6 2 5 3" xfId="5020" xr:uid="{A78A1F34-7288-458A-9E53-F6BF15F8AE3A}"/>
    <cellStyle name="Comma 3 6 2 6" xfId="2648" xr:uid="{FEBC776B-823E-479C-9E3E-B4AC8A549BEE}"/>
    <cellStyle name="Comma 3 6 2 6 2" xfId="6322" xr:uid="{B4A7F7DC-062F-4211-8802-F9B567379B31}"/>
    <cellStyle name="Comma 3 6 2 7" xfId="3831" xr:uid="{21EEE1A5-353F-4EBB-948D-99F07BDE4A91}"/>
    <cellStyle name="Comma 3 6 3" xfId="255" xr:uid="{F16F2E43-EBAC-4D5A-97CD-7DE1185FDC15}"/>
    <cellStyle name="Comma 3 6 3 2" xfId="736" xr:uid="{E6CB8487-2BA7-45D3-8C49-F0D16C0137FE}"/>
    <cellStyle name="Comma 3 6 3 2 2" xfId="1347" xr:uid="{C7B1569B-EC88-4F0F-AA06-0C5098C9FD6E}"/>
    <cellStyle name="Comma 3 6 3 2 2 2" xfId="2649" xr:uid="{E1A14466-6D34-46EE-AEDC-089B3447A221}"/>
    <cellStyle name="Comma 3 6 3 2 2 2 2" xfId="6323" xr:uid="{8E1D175E-F59E-4927-9AD8-F911B98B9DD3}"/>
    <cellStyle name="Comma 3 6 3 2 2 3" xfId="5021" xr:uid="{A63F3C0E-4212-4D2C-993D-95847608AC3B}"/>
    <cellStyle name="Comma 3 6 3 2 3" xfId="2650" xr:uid="{FA0E89FB-FFB5-44B5-A428-E645E6FEDAEA}"/>
    <cellStyle name="Comma 3 6 3 2 3 2" xfId="6324" xr:uid="{978E1DAA-4CFC-45F8-8F40-D2E12D20CFBD}"/>
    <cellStyle name="Comma 3 6 3 2 4" xfId="4422" xr:uid="{0C381FB6-9FFC-4FE8-B772-98ACCCB47E2D}"/>
    <cellStyle name="Comma 3 6 3 3" xfId="1348" xr:uid="{F1BF4C48-344B-4B17-B9E8-57173677A2E5}"/>
    <cellStyle name="Comma 3 6 3 3 2" xfId="2651" xr:uid="{6C978EC2-1352-4EAE-B26A-E302D07DD089}"/>
    <cellStyle name="Comma 3 6 3 3 2 2" xfId="6325" xr:uid="{2B534F80-7F3F-421A-88DA-D4503693CB72}"/>
    <cellStyle name="Comma 3 6 3 3 3" xfId="5022" xr:uid="{2171C917-E93D-49A2-A335-5CD07DD3E471}"/>
    <cellStyle name="Comma 3 6 3 4" xfId="2652" xr:uid="{A967FCD3-A40D-41F0-B094-C4941BECB94B}"/>
    <cellStyle name="Comma 3 6 3 4 2" xfId="6326" xr:uid="{A804CFCE-EF47-4C2A-92E8-E38CB1292DBF}"/>
    <cellStyle name="Comma 3 6 3 5" xfId="3946" xr:uid="{75CF2836-9103-404B-A6ED-E5F2303BC2C6}"/>
    <cellStyle name="Comma 3 6 4" xfId="737" xr:uid="{E5C63A8D-009E-4765-8CE4-0FCCB6F5B059}"/>
    <cellStyle name="Comma 3 6 4 2" xfId="1349" xr:uid="{B3FDE72D-7BD5-4033-BA9B-63137D8BA061}"/>
    <cellStyle name="Comma 3 6 4 2 2" xfId="2653" xr:uid="{0CDF3677-66FF-4287-B4FE-E85706C913D9}"/>
    <cellStyle name="Comma 3 6 4 2 2 2" xfId="6327" xr:uid="{5A4F064F-6DF2-41A2-B811-2BC972B15756}"/>
    <cellStyle name="Comma 3 6 4 2 3" xfId="5023" xr:uid="{C1E9686F-7911-4ADC-A10A-587B3967538C}"/>
    <cellStyle name="Comma 3 6 4 3" xfId="2654" xr:uid="{B2C08845-C8C1-4F2D-B636-CC1E513262BD}"/>
    <cellStyle name="Comma 3 6 4 3 2" xfId="6328" xr:uid="{D15CDC73-8393-40D5-AEC8-1639401FC422}"/>
    <cellStyle name="Comma 3 6 4 4" xfId="4423" xr:uid="{DDCE83A7-2FF7-4CB7-9109-A079C1F4DFE2}"/>
    <cellStyle name="Comma 3 6 5" xfId="438" xr:uid="{1CED3AE3-FCC8-4F00-8871-4C628EE44A6B}"/>
    <cellStyle name="Comma 3 6 5 2" xfId="1350" xr:uid="{CB06075F-D6AF-4908-A0CF-4CCEC97C27F4}"/>
    <cellStyle name="Comma 3 6 5 2 2" xfId="2655" xr:uid="{2C9C56D9-35B1-440C-93C7-EB36F789255A}"/>
    <cellStyle name="Comma 3 6 5 2 2 2" xfId="6329" xr:uid="{0CA9B5BF-490F-4D84-9538-E603907A97DB}"/>
    <cellStyle name="Comma 3 6 5 2 3" xfId="5024" xr:uid="{8D672BD0-4F89-48CB-9399-17E90B5D2A38}"/>
    <cellStyle name="Comma 3 6 5 3" xfId="2656" xr:uid="{44288DE0-2BEB-419A-BFCD-2277EE78A5E4}"/>
    <cellStyle name="Comma 3 6 5 3 2" xfId="6330" xr:uid="{63B25387-F088-4B26-A518-9496BDF4862D}"/>
    <cellStyle name="Comma 3 6 5 4" xfId="4124" xr:uid="{43EE3D7D-CE5A-40E9-B227-9676395062E0}"/>
    <cellStyle name="Comma 3 6 6" xfId="1351" xr:uid="{0E2A5550-BE2D-41D0-B5B3-5C21AA82CBED}"/>
    <cellStyle name="Comma 3 6 6 2" xfId="2657" xr:uid="{00BB7928-91C0-4AF9-837B-4AFFEAD63A06}"/>
    <cellStyle name="Comma 3 6 6 2 2" xfId="6331" xr:uid="{DF4A9886-B90C-4312-8B81-06DFC16DFFA2}"/>
    <cellStyle name="Comma 3 6 6 3" xfId="5025" xr:uid="{0C63F114-F5B5-4D55-9C4F-89E999A6E758}"/>
    <cellStyle name="Comma 3 6 7" xfId="2658" xr:uid="{809DF7A6-CAB9-4377-AC53-75A72E96E4B4}"/>
    <cellStyle name="Comma 3 6 7 2" xfId="6332" xr:uid="{E95B6EE9-A8AE-468D-A03D-EA09D9B29417}"/>
    <cellStyle name="Comma 3 6 8" xfId="3756" xr:uid="{8DB46275-5B2C-4DBC-AECC-E0E37F7DF06B}"/>
    <cellStyle name="Comma 3 7" xfId="103" xr:uid="{D117BA08-09B4-44FA-8EB1-4446C1C46E91}"/>
    <cellStyle name="Comma 3 7 2" xfId="312" xr:uid="{67823BE3-C854-4B5D-B6DC-84A49E40FC23}"/>
    <cellStyle name="Comma 3 7 2 2" xfId="738" xr:uid="{33992BD2-739E-4E14-B2B9-826DE7217272}"/>
    <cellStyle name="Comma 3 7 2 2 2" xfId="1352" xr:uid="{70451CDB-8A0A-4478-A946-FAE8B63A1646}"/>
    <cellStyle name="Comma 3 7 2 2 2 2" xfId="2659" xr:uid="{F7F65C6E-3857-452C-807D-AF9D064551BA}"/>
    <cellStyle name="Comma 3 7 2 2 2 2 2" xfId="6333" xr:uid="{0E30D0A1-CC75-4AE1-8884-1A431ED0C14A}"/>
    <cellStyle name="Comma 3 7 2 2 2 3" xfId="5026" xr:uid="{14A7FDD9-C551-4376-8BA8-3224D197A751}"/>
    <cellStyle name="Comma 3 7 2 2 3" xfId="2660" xr:uid="{08A7C986-E079-4E5C-99A4-875332C209E6}"/>
    <cellStyle name="Comma 3 7 2 2 3 2" xfId="6334" xr:uid="{51A006BA-45EE-417A-A037-2FB01BBB7124}"/>
    <cellStyle name="Comma 3 7 2 2 4" xfId="4424" xr:uid="{22ADCFF3-3211-4ACB-BF4B-19D7AF4B48FB}"/>
    <cellStyle name="Comma 3 7 2 3" xfId="1353" xr:uid="{32FDAFE1-DE83-4704-AA56-862E0068E6B6}"/>
    <cellStyle name="Comma 3 7 2 3 2" xfId="2661" xr:uid="{15855DC5-11FB-475D-87A4-40B9E3AC0E35}"/>
    <cellStyle name="Comma 3 7 2 3 2 2" xfId="6335" xr:uid="{057D59CF-F536-4DD0-9D4F-CDDD2FBBC252}"/>
    <cellStyle name="Comma 3 7 2 3 3" xfId="5027" xr:uid="{A3B0A118-6C94-4E3E-8F92-E48A5D13D1BF}"/>
    <cellStyle name="Comma 3 7 2 4" xfId="2662" xr:uid="{1955BDDC-AD06-45F3-AE3F-7CBF319ACB4A}"/>
    <cellStyle name="Comma 3 7 2 4 2" xfId="6336" xr:uid="{3192301D-A012-439A-8D7F-09E6C05067FE}"/>
    <cellStyle name="Comma 3 7 2 5" xfId="4000" xr:uid="{98BF0E1E-C6A2-4EE5-BDDF-A1BD0BCD8713}"/>
    <cellStyle name="Comma 3 7 3" xfId="739" xr:uid="{343D0E24-F9CF-41B1-AD0B-C86B606C3B7D}"/>
    <cellStyle name="Comma 3 7 3 2" xfId="1354" xr:uid="{BA592EA4-86C1-46C9-AC8C-E23876736F5A}"/>
    <cellStyle name="Comma 3 7 3 2 2" xfId="2663" xr:uid="{AD049C29-1FE4-4724-B13A-3B51B4BC48DE}"/>
    <cellStyle name="Comma 3 7 3 2 2 2" xfId="6337" xr:uid="{558DFD09-97CE-4F61-BFE7-C06484A6989B}"/>
    <cellStyle name="Comma 3 7 3 2 3" xfId="5028" xr:uid="{7A55FECC-B54B-4405-BDB4-E15D53102AEB}"/>
    <cellStyle name="Comma 3 7 3 3" xfId="2664" xr:uid="{F22FC018-6927-4C2E-8FC2-07CF9A599E5F}"/>
    <cellStyle name="Comma 3 7 3 3 2" xfId="6338" xr:uid="{E3E7B223-AC0B-432D-A707-FB50AEA9D9F3}"/>
    <cellStyle name="Comma 3 7 3 4" xfId="4425" xr:uid="{00D8775C-EA35-4B3B-A522-308D43EBA81C}"/>
    <cellStyle name="Comma 3 7 4" xfId="492" xr:uid="{9C563FA3-990F-4266-B3C4-7F4AB3275CFE}"/>
    <cellStyle name="Comma 3 7 4 2" xfId="1355" xr:uid="{E0DFD5FA-887E-498C-83A5-A6AB35412A2B}"/>
    <cellStyle name="Comma 3 7 4 2 2" xfId="2665" xr:uid="{02418E64-235A-4B44-8165-3138506624F5}"/>
    <cellStyle name="Comma 3 7 4 2 2 2" xfId="6339" xr:uid="{8E72C079-C633-41C1-A55A-A4EA62B6E24A}"/>
    <cellStyle name="Comma 3 7 4 2 3" xfId="5029" xr:uid="{B3808F75-53D5-4C44-87B9-C61CFA970812}"/>
    <cellStyle name="Comma 3 7 4 3" xfId="2666" xr:uid="{6B311487-710E-42C0-BCFA-A55E2349565C}"/>
    <cellStyle name="Comma 3 7 4 3 2" xfId="6340" xr:uid="{AF996806-914F-4FF1-A88D-4D8A428DD0F0}"/>
    <cellStyle name="Comma 3 7 4 4" xfId="4178" xr:uid="{79E3B20B-942B-4C9A-8E17-FD50F0100E29}"/>
    <cellStyle name="Comma 3 7 5" xfId="1356" xr:uid="{89E391FC-ED29-4F5F-91B9-DF530C7AA532}"/>
    <cellStyle name="Comma 3 7 5 2" xfId="2667" xr:uid="{53792859-A837-4B37-93F6-7D6D76C63C2D}"/>
    <cellStyle name="Comma 3 7 5 2 2" xfId="6341" xr:uid="{5AD8A782-9B8D-4A2D-A37A-1DAB9B2FB4E5}"/>
    <cellStyle name="Comma 3 7 5 3" xfId="5030" xr:uid="{B4615AE0-0B10-4AB3-A7B9-4123DEB11A0E}"/>
    <cellStyle name="Comma 3 7 6" xfId="2668" xr:uid="{541C3CDC-CA24-4D13-9720-DE9CD6C5E86E}"/>
    <cellStyle name="Comma 3 7 6 2" xfId="6342" xr:uid="{A527D30D-850A-4C51-A81C-DB25106B56AB}"/>
    <cellStyle name="Comma 3 7 7" xfId="3810" xr:uid="{A642D4CB-3C9A-40A1-B8A4-629AD2B67731}"/>
    <cellStyle name="Comma 3 8" xfId="244" xr:uid="{FBB76E1B-8238-4DC8-AB91-3F440A8BD95F}"/>
    <cellStyle name="Comma 3 8 2" xfId="740" xr:uid="{FD11DB0C-2C32-47DE-B329-44ABC789405E}"/>
    <cellStyle name="Comma 3 8 2 2" xfId="1357" xr:uid="{84737F1B-013A-40C0-B0D9-63902E44EE94}"/>
    <cellStyle name="Comma 3 8 2 2 2" xfId="2669" xr:uid="{F6A62ABF-3A06-46E2-A82C-C77596B4DF5B}"/>
    <cellStyle name="Comma 3 8 2 2 2 2" xfId="6343" xr:uid="{C40EC22B-0F0B-4848-9900-4081BC0CDEF5}"/>
    <cellStyle name="Comma 3 8 2 2 3" xfId="5031" xr:uid="{4C7AEEB2-2560-4897-BDC9-FA14430A7013}"/>
    <cellStyle name="Comma 3 8 2 3" xfId="2670" xr:uid="{634DE2C7-523D-4BD3-86BF-5E87BC8E48D3}"/>
    <cellStyle name="Comma 3 8 2 3 2" xfId="6344" xr:uid="{CE8945FF-E553-46DE-86D0-A9D093AD7F97}"/>
    <cellStyle name="Comma 3 8 2 4" xfId="4426" xr:uid="{21D2D349-16DD-4437-AA54-0D65F5299D96}"/>
    <cellStyle name="Comma 3 8 3" xfId="1358" xr:uid="{8F657B80-8FE0-4D46-A74F-CF10E701A118}"/>
    <cellStyle name="Comma 3 8 3 2" xfId="2671" xr:uid="{17DF779B-2A8E-4753-997F-489F31100ED3}"/>
    <cellStyle name="Comma 3 8 3 2 2" xfId="6345" xr:uid="{61A8ADFF-DAE4-41E0-82D0-AA0D3BDB9D6B}"/>
    <cellStyle name="Comma 3 8 3 3" xfId="5032" xr:uid="{18C7EC19-EDA6-49C2-83CE-3519AF8D72EA}"/>
    <cellStyle name="Comma 3 8 4" xfId="2672" xr:uid="{FBCDD2CE-E510-45A9-9B4C-3130BA4832A9}"/>
    <cellStyle name="Comma 3 8 4 2" xfId="6346" xr:uid="{C0BCE314-5FF6-4178-8D50-D8E02EBC74A4}"/>
    <cellStyle name="Comma 3 8 5" xfId="3935" xr:uid="{F7529874-4992-4A45-8358-D5C214A5B120}"/>
    <cellStyle name="Comma 3 9" xfId="209" xr:uid="{DAAEEEED-3B25-4B80-8551-E4E4F313F456}"/>
    <cellStyle name="Comma 3 9 2" xfId="741" xr:uid="{83D3F240-AC9F-4CF7-94BE-2B5529E7D32F}"/>
    <cellStyle name="Comma 3 9 2 2" xfId="1359" xr:uid="{3084D815-E39A-4DFC-B51A-73218BED8ED2}"/>
    <cellStyle name="Comma 3 9 2 2 2" xfId="2673" xr:uid="{EC0EEFEF-CA2A-40BE-A19A-4C01F072F495}"/>
    <cellStyle name="Comma 3 9 2 2 2 2" xfId="6347" xr:uid="{353FA9A5-3401-49F6-911F-A25D96D6E478}"/>
    <cellStyle name="Comma 3 9 2 2 3" xfId="5033" xr:uid="{FF08DE45-B4EC-4B36-BFA6-C91F626C333A}"/>
    <cellStyle name="Comma 3 9 2 3" xfId="2674" xr:uid="{00AD0E31-2C50-4350-8489-FAA5C2179CEA}"/>
    <cellStyle name="Comma 3 9 2 3 2" xfId="6348" xr:uid="{60CF6AC7-18D9-4F92-A39E-F3B305AA0DC9}"/>
    <cellStyle name="Comma 3 9 2 4" xfId="4427" xr:uid="{43AB2376-CE7D-477A-994E-AB17EB9E8530}"/>
    <cellStyle name="Comma 3 9 3" xfId="1360" xr:uid="{83BA5D8B-8753-4E0D-BF69-07192A71C2CA}"/>
    <cellStyle name="Comma 3 9 3 2" xfId="2675" xr:uid="{FBD2F345-B1FC-4B84-A500-56BD68966788}"/>
    <cellStyle name="Comma 3 9 3 2 2" xfId="6349" xr:uid="{F563DB4B-1BB6-443E-AED6-E6EF739CFF91}"/>
    <cellStyle name="Comma 3 9 3 3" xfId="5034" xr:uid="{2128CCF6-4478-458C-BC49-1AB0C9BA6023}"/>
    <cellStyle name="Comma 3 9 4" xfId="2676" xr:uid="{21136485-BF0F-4529-8F7A-E356C341D8C0}"/>
    <cellStyle name="Comma 3 9 4 2" xfId="6350" xr:uid="{3FEB31ED-5014-41D5-87F9-9443FC772A0A}"/>
    <cellStyle name="Comma 3 9 5" xfId="3902" xr:uid="{01E37B9D-2976-4CD2-A816-DFD75BB2EB8E}"/>
    <cellStyle name="Comma 4" xfId="41" xr:uid="{F9FEBA8E-5AA0-41BD-9D6F-BD13C629EC53}"/>
    <cellStyle name="Comma 4 10" xfId="742" xr:uid="{BEEFF421-645B-4F60-9689-C131433BD031}"/>
    <cellStyle name="Comma 4 10 2" xfId="1361" xr:uid="{9C939BAE-57E3-44BD-BAE9-550995EB6829}"/>
    <cellStyle name="Comma 4 10 2 2" xfId="2677" xr:uid="{CD559B62-5738-4C25-8E49-A0F86E6201F4}"/>
    <cellStyle name="Comma 4 10 2 2 2" xfId="6351" xr:uid="{8E54D4BE-D3DC-4C84-A86A-5D3639A1CEBB}"/>
    <cellStyle name="Comma 4 10 2 3" xfId="5035" xr:uid="{881ECD7A-9716-4573-A5F1-9C54DB4D41A7}"/>
    <cellStyle name="Comma 4 10 3" xfId="2678" xr:uid="{08BDA543-0D40-463A-A638-33DB905704E0}"/>
    <cellStyle name="Comma 4 10 3 2" xfId="6352" xr:uid="{9795F3D9-0529-4F72-B528-1403FBACD41F}"/>
    <cellStyle name="Comma 4 10 4" xfId="4428" xr:uid="{7A741BCC-A22F-4FDB-8D9C-808F92B14AF5}"/>
    <cellStyle name="Comma 4 11" xfId="439" xr:uid="{3C88254B-C32D-47C2-A6A0-E7E42DB35B2C}"/>
    <cellStyle name="Comma 4 11 2" xfId="1362" xr:uid="{75724F35-F525-4005-8C96-396E27DB93BF}"/>
    <cellStyle name="Comma 4 11 2 2" xfId="2679" xr:uid="{977B4921-0339-4096-AB18-068B7450631B}"/>
    <cellStyle name="Comma 4 11 2 2 2" xfId="6353" xr:uid="{F20FBB7A-241B-4D6E-8393-DCDD13F1E284}"/>
    <cellStyle name="Comma 4 11 2 3" xfId="5036" xr:uid="{0797DBE9-7509-4A64-BCAB-96436CA46FB7}"/>
    <cellStyle name="Comma 4 11 3" xfId="2680" xr:uid="{98079D2B-AD3F-4431-BD02-8566FF62866D}"/>
    <cellStyle name="Comma 4 11 3 2" xfId="6354" xr:uid="{EAEC23B0-4F29-47A4-8821-E1B0C838ABA5}"/>
    <cellStyle name="Comma 4 11 4" xfId="4125" xr:uid="{89DD37CF-D4CB-492E-8EAA-97B4850810AB}"/>
    <cellStyle name="Comma 4 12" xfId="1363" xr:uid="{4CD40629-5513-47D9-9FCB-5EAAC571E443}"/>
    <cellStyle name="Comma 4 12 2" xfId="2681" xr:uid="{95371669-63C4-4FA8-8C29-F8FAA8C06CB7}"/>
    <cellStyle name="Comma 4 12 2 2" xfId="6355" xr:uid="{F81E8731-FEC3-40E1-9D51-520530DCE762}"/>
    <cellStyle name="Comma 4 12 3" xfId="5037" xr:uid="{05160F9E-408F-47C5-92F3-6F1E36C4BF66}"/>
    <cellStyle name="Comma 4 13" xfId="2682" xr:uid="{B63BF100-746E-4CE2-BB6D-E78D23EE5364}"/>
    <cellStyle name="Comma 4 13 2" xfId="6356" xr:uid="{69C70A57-3E3B-4E5F-9720-1791BE354A7A}"/>
    <cellStyle name="Comma 4 14" xfId="3757" xr:uid="{0DFD5663-5CCB-4129-96A1-A10B5B2F7E87}"/>
    <cellStyle name="Comma 4 2" xfId="42" xr:uid="{396AAEA9-1110-4C88-8BBD-00F5E612651E}"/>
    <cellStyle name="Comma 4 2 10" xfId="2683" xr:uid="{BF23B383-8D32-40A4-97C3-008E95CC0FD5}"/>
    <cellStyle name="Comma 4 2 10 2" xfId="6357" xr:uid="{B4A04BB8-E992-4A9D-8A8F-61E09A9E15A9}"/>
    <cellStyle name="Comma 4 2 11" xfId="3758" xr:uid="{8722972A-8706-4030-B890-90E72D452678}"/>
    <cellStyle name="Comma 4 2 2" xfId="43" xr:uid="{EC6DDB6A-8C2D-4F57-9ACC-28B7025460B4}"/>
    <cellStyle name="Comma 4 2 2 2" xfId="159" xr:uid="{CD4D58D6-B342-47F4-99F4-CD2698DD5476}"/>
    <cellStyle name="Comma 4 2 2 2 2" xfId="368" xr:uid="{03C19727-7CD6-484E-B04F-1DAD2ADA9CAE}"/>
    <cellStyle name="Comma 4 2 2 2 2 2" xfId="743" xr:uid="{1F85803D-A304-4EC6-A1C4-54D85E870165}"/>
    <cellStyle name="Comma 4 2 2 2 2 2 2" xfId="1364" xr:uid="{80EA6103-C1B2-4A08-A931-46F264CB36EE}"/>
    <cellStyle name="Comma 4 2 2 2 2 2 2 2" xfId="2684" xr:uid="{DCC18679-8A06-4670-BD9D-36BA49984451}"/>
    <cellStyle name="Comma 4 2 2 2 2 2 2 2 2" xfId="6358" xr:uid="{38364D91-E255-4CA9-92FF-BEB1CDDEE496}"/>
    <cellStyle name="Comma 4 2 2 2 2 2 2 3" xfId="5038" xr:uid="{2D594968-07FC-475C-9050-E1122441F1FB}"/>
    <cellStyle name="Comma 4 2 2 2 2 2 3" xfId="2685" xr:uid="{5DFF374B-64B6-4EBC-8A0B-D3A3D1EA92E1}"/>
    <cellStyle name="Comma 4 2 2 2 2 2 3 2" xfId="6359" xr:uid="{16573B73-B034-42B2-AAD8-931394668208}"/>
    <cellStyle name="Comma 4 2 2 2 2 2 4" xfId="4429" xr:uid="{9690CA26-D676-491D-A3EF-D265AD8256C2}"/>
    <cellStyle name="Comma 4 2 2 2 2 3" xfId="1365" xr:uid="{781E6EDE-2719-478D-BF7B-2D07D790CD22}"/>
    <cellStyle name="Comma 4 2 2 2 2 3 2" xfId="2686" xr:uid="{BB4F328F-8F52-4810-8E86-0D0FCE21FFED}"/>
    <cellStyle name="Comma 4 2 2 2 2 3 2 2" xfId="6360" xr:uid="{5DAB8DC8-B101-4691-A4E7-1A315185B8A1}"/>
    <cellStyle name="Comma 4 2 2 2 2 3 3" xfId="5039" xr:uid="{5524DBC9-6832-46EA-8BE5-B4F1B9A025AA}"/>
    <cellStyle name="Comma 4 2 2 2 2 4" xfId="2687" xr:uid="{4384EE12-5921-408C-8A14-B6A6DDB482D4}"/>
    <cellStyle name="Comma 4 2 2 2 2 4 2" xfId="6361" xr:uid="{AA5D4848-9DF3-4D4C-9891-F65695BF572F}"/>
    <cellStyle name="Comma 4 2 2 2 2 5" xfId="4056" xr:uid="{4E9FE782-E6BF-4E96-89F7-DB3CDD0A5F6A}"/>
    <cellStyle name="Comma 4 2 2 2 3" xfId="744" xr:uid="{EF6BC692-A4EE-4BA0-BEB5-24BFB33BCD43}"/>
    <cellStyle name="Comma 4 2 2 2 3 2" xfId="1366" xr:uid="{AE91FEAE-B15B-4F06-9CC4-104126AF9D3E}"/>
    <cellStyle name="Comma 4 2 2 2 3 2 2" xfId="2688" xr:uid="{528A4833-5D21-4A8B-BCBB-6BDEC45A16A4}"/>
    <cellStyle name="Comma 4 2 2 2 3 2 2 2" xfId="6362" xr:uid="{667524F5-0576-4E50-B2BF-9100F1270179}"/>
    <cellStyle name="Comma 4 2 2 2 3 2 3" xfId="5040" xr:uid="{7C9D5DBF-7BD9-4E25-83D8-C5FACD941ABA}"/>
    <cellStyle name="Comma 4 2 2 2 3 3" xfId="2689" xr:uid="{05DB29AB-17BF-48E6-8D41-3D53B7084D06}"/>
    <cellStyle name="Comma 4 2 2 2 3 3 2" xfId="6363" xr:uid="{9CF60C8E-FF7C-471E-8019-30F6F1CF4209}"/>
    <cellStyle name="Comma 4 2 2 2 3 4" xfId="4430" xr:uid="{C6A44579-6EB8-4AAC-BFD9-AE1899B89397}"/>
    <cellStyle name="Comma 4 2 2 2 4" xfId="548" xr:uid="{2832E35A-161E-4974-9BCF-CD6DED4D3C34}"/>
    <cellStyle name="Comma 4 2 2 2 4 2" xfId="1367" xr:uid="{13706D0B-49BE-4A57-A3BD-1CA05E4565E2}"/>
    <cellStyle name="Comma 4 2 2 2 4 2 2" xfId="2690" xr:uid="{BE220E80-ADE5-4052-B9F8-99A6C0EF1A4F}"/>
    <cellStyle name="Comma 4 2 2 2 4 2 2 2" xfId="6364" xr:uid="{45DE0D0E-420E-4892-B135-B94FAC27C9C8}"/>
    <cellStyle name="Comma 4 2 2 2 4 2 3" xfId="5041" xr:uid="{3D553E8A-F1D1-4A5D-B001-521BEC115F07}"/>
    <cellStyle name="Comma 4 2 2 2 4 3" xfId="2691" xr:uid="{EC795A97-0D03-4F4C-860D-326931E2600C}"/>
    <cellStyle name="Comma 4 2 2 2 4 3 2" xfId="6365" xr:uid="{7F6AE5B7-9C72-4CA6-BBD5-4DF0FD6F87BE}"/>
    <cellStyle name="Comma 4 2 2 2 4 4" xfId="4234" xr:uid="{E5E3191D-0C1C-48F3-8910-B2998E502016}"/>
    <cellStyle name="Comma 4 2 2 2 5" xfId="1368" xr:uid="{BD797138-DCB4-4523-A616-1D66A52701C2}"/>
    <cellStyle name="Comma 4 2 2 2 5 2" xfId="2692" xr:uid="{56ADDBBB-71A2-43E0-867B-14532ABEF4FA}"/>
    <cellStyle name="Comma 4 2 2 2 5 2 2" xfId="6366" xr:uid="{70562095-1CF8-4C08-A01B-CD307448BC80}"/>
    <cellStyle name="Comma 4 2 2 2 5 3" xfId="5042" xr:uid="{34E4EAFE-B716-4400-A64F-01F3F0C83794}"/>
    <cellStyle name="Comma 4 2 2 2 6" xfId="2693" xr:uid="{913B214A-90CD-434F-BF05-3FFCB4A3A944}"/>
    <cellStyle name="Comma 4 2 2 2 6 2" xfId="6367" xr:uid="{E52A5B9F-89C0-4DF3-821F-5B9A90F4EA98}"/>
    <cellStyle name="Comma 4 2 2 2 7" xfId="3866" xr:uid="{5C26FF44-66E8-408B-BBFE-8CCC76CB12F3}"/>
    <cellStyle name="Comma 4 2 2 3" xfId="258" xr:uid="{234B89E8-61C0-4CED-8759-4E5C98F3180F}"/>
    <cellStyle name="Comma 4 2 2 3 2" xfId="745" xr:uid="{78602469-1BFB-4675-A76E-117A5FCA9DC3}"/>
    <cellStyle name="Comma 4 2 2 3 2 2" xfId="1369" xr:uid="{81E178AC-42A6-4A17-B3DF-8DDBD57BA1FC}"/>
    <cellStyle name="Comma 4 2 2 3 2 2 2" xfId="2694" xr:uid="{BFBF01EA-0DA0-4AA6-8820-E227838C4CAC}"/>
    <cellStyle name="Comma 4 2 2 3 2 2 2 2" xfId="6368" xr:uid="{812F40CA-8173-4F2D-839D-48331516799C}"/>
    <cellStyle name="Comma 4 2 2 3 2 2 3" xfId="5043" xr:uid="{EA5AF64C-40D0-4080-930F-BE6D3179A36E}"/>
    <cellStyle name="Comma 4 2 2 3 2 3" xfId="2695" xr:uid="{1F5C735E-61A8-46B7-9063-37B937C04EA4}"/>
    <cellStyle name="Comma 4 2 2 3 2 3 2" xfId="6369" xr:uid="{61D3E477-95D8-41C4-BFEB-B58CD2AE1AD9}"/>
    <cellStyle name="Comma 4 2 2 3 2 4" xfId="4431" xr:uid="{6E119D3F-B333-4DBF-A68B-99A8B0051D00}"/>
    <cellStyle name="Comma 4 2 2 3 3" xfId="1370" xr:uid="{29B90117-194A-4014-91D9-5CEEC8B9E823}"/>
    <cellStyle name="Comma 4 2 2 3 3 2" xfId="2696" xr:uid="{F4DEC530-0D5C-4C6E-A389-A486FEE9C3FE}"/>
    <cellStyle name="Comma 4 2 2 3 3 2 2" xfId="6370" xr:uid="{E021CD70-14FE-4DBA-8597-FA739D343B2E}"/>
    <cellStyle name="Comma 4 2 2 3 3 3" xfId="5044" xr:uid="{0C200406-7605-42D3-8EBA-B45287C7B1FD}"/>
    <cellStyle name="Comma 4 2 2 3 4" xfId="2697" xr:uid="{42E1D8E1-F5BF-4852-B772-50BE4036F63E}"/>
    <cellStyle name="Comma 4 2 2 3 4 2" xfId="6371" xr:uid="{C759F81F-3B5C-4332-A47D-3324ACA7C631}"/>
    <cellStyle name="Comma 4 2 2 3 5" xfId="3949" xr:uid="{FB80D1FF-494C-4AAB-AF26-CF4A1AC4DD90}"/>
    <cellStyle name="Comma 4 2 2 4" xfId="746" xr:uid="{337E85B0-0F0F-4418-AE41-A38F295A11F9}"/>
    <cellStyle name="Comma 4 2 2 4 2" xfId="1371" xr:uid="{0392A99C-4396-4ADF-9605-AC04124261CC}"/>
    <cellStyle name="Comma 4 2 2 4 2 2" xfId="2698" xr:uid="{1F1856DE-BFF1-4F49-8A7C-28FB182C9D88}"/>
    <cellStyle name="Comma 4 2 2 4 2 2 2" xfId="6372" xr:uid="{CF3FF213-4C35-4DF9-A928-2CCD2DEBB23A}"/>
    <cellStyle name="Comma 4 2 2 4 2 3" xfId="5045" xr:uid="{33103772-62D7-4C72-BC07-ABD5EB180963}"/>
    <cellStyle name="Comma 4 2 2 4 3" xfId="2699" xr:uid="{4EAF286D-4F3B-44FF-ABAD-A4ACE6C44777}"/>
    <cellStyle name="Comma 4 2 2 4 3 2" xfId="6373" xr:uid="{8A95E33A-2B61-468D-9BA5-DA5BC1B511D4}"/>
    <cellStyle name="Comma 4 2 2 4 4" xfId="4432" xr:uid="{B6D6A3A8-E244-4A08-953E-4B1410800717}"/>
    <cellStyle name="Comma 4 2 2 5" xfId="441" xr:uid="{168AFBE4-4A4C-42A6-A1A8-2ACB7F6F3B60}"/>
    <cellStyle name="Comma 4 2 2 5 2" xfId="1372" xr:uid="{3EFE510B-65D5-4418-BBA7-CBF61E9CD1B1}"/>
    <cellStyle name="Comma 4 2 2 5 2 2" xfId="2700" xr:uid="{127C3895-8B12-4CE4-97AA-B3656AA3F826}"/>
    <cellStyle name="Comma 4 2 2 5 2 2 2" xfId="6374" xr:uid="{A1FE030C-C23A-45BD-89EE-98BD72EDF607}"/>
    <cellStyle name="Comma 4 2 2 5 2 3" xfId="5046" xr:uid="{B2FB53DB-B4A0-4BB2-98DB-0420E58E196A}"/>
    <cellStyle name="Comma 4 2 2 5 3" xfId="2701" xr:uid="{93E14261-1D5F-4174-92BF-F955AAABE092}"/>
    <cellStyle name="Comma 4 2 2 5 3 2" xfId="6375" xr:uid="{229F01AE-80D4-41E3-9185-A35724F1BD5B}"/>
    <cellStyle name="Comma 4 2 2 5 4" xfId="4127" xr:uid="{64C2A37B-4D85-49F1-9544-B2E15EEA5FA2}"/>
    <cellStyle name="Comma 4 2 2 6" xfId="1373" xr:uid="{3A019CF6-D725-4134-841E-4DA3B8449C21}"/>
    <cellStyle name="Comma 4 2 2 6 2" xfId="2702" xr:uid="{15A5F950-CA7F-4AB4-93E2-F0C1C4128138}"/>
    <cellStyle name="Comma 4 2 2 6 2 2" xfId="6376" xr:uid="{9FAE1608-DEFB-4A60-8C62-520EBD0AC8FB}"/>
    <cellStyle name="Comma 4 2 2 6 3" xfId="5047" xr:uid="{EE09DB42-91D9-4998-83A5-51398A3F32F7}"/>
    <cellStyle name="Comma 4 2 2 7" xfId="2703" xr:uid="{2947F369-9BDA-4751-9E28-A90A420558C3}"/>
    <cellStyle name="Comma 4 2 2 7 2" xfId="6377" xr:uid="{8D65EBFB-9442-4C4F-A189-8D55602D8898}"/>
    <cellStyle name="Comma 4 2 2 8" xfId="3759" xr:uid="{23E13851-05F6-4849-B0AF-82F5F1772B4A}"/>
    <cellStyle name="Comma 4 2 3" xfId="44" xr:uid="{23317722-8299-4709-9E01-C98294B108C9}"/>
    <cellStyle name="Comma 4 2 3 2" xfId="179" xr:uid="{ECD7A6A9-723B-4A6E-934B-A35AF0D10771}"/>
    <cellStyle name="Comma 4 2 3 2 2" xfId="388" xr:uid="{D10EECBE-F121-4135-A3FC-A61710D721ED}"/>
    <cellStyle name="Comma 4 2 3 2 2 2" xfId="747" xr:uid="{1F79ABE6-748E-454E-838D-BEC8B23E6520}"/>
    <cellStyle name="Comma 4 2 3 2 2 2 2" xfId="1374" xr:uid="{9A2269C1-E3AD-43DF-A884-BEA734E5EFD3}"/>
    <cellStyle name="Comma 4 2 3 2 2 2 2 2" xfId="2704" xr:uid="{6B6D1F01-3890-4772-B245-02AEC1A02BAA}"/>
    <cellStyle name="Comma 4 2 3 2 2 2 2 2 2" xfId="6378" xr:uid="{1D9AB86A-00D9-4A7B-B049-C971AECAD443}"/>
    <cellStyle name="Comma 4 2 3 2 2 2 2 3" xfId="5048" xr:uid="{8FB92DA9-1E74-4178-864E-4D24EED56661}"/>
    <cellStyle name="Comma 4 2 3 2 2 2 3" xfId="2705" xr:uid="{4167F243-9ED5-431C-9C43-43F0828397B9}"/>
    <cellStyle name="Comma 4 2 3 2 2 2 3 2" xfId="6379" xr:uid="{CA4299C2-7288-4056-8F5A-E4196C499CA3}"/>
    <cellStyle name="Comma 4 2 3 2 2 2 4" xfId="4433" xr:uid="{3CDF499E-8B1B-4908-9918-E838EB3053A7}"/>
    <cellStyle name="Comma 4 2 3 2 2 3" xfId="1375" xr:uid="{A83E1E9F-C22B-4F95-8CEC-845827491BEF}"/>
    <cellStyle name="Comma 4 2 3 2 2 3 2" xfId="2706" xr:uid="{E2FC07F5-38A5-4721-B8C1-FA44A36BC69F}"/>
    <cellStyle name="Comma 4 2 3 2 2 3 2 2" xfId="6380" xr:uid="{BBF4B739-A710-42C8-8F61-2DC5C15A88CE}"/>
    <cellStyle name="Comma 4 2 3 2 2 3 3" xfId="5049" xr:uid="{1C521E82-AAC4-49A5-BBE0-E487D807E890}"/>
    <cellStyle name="Comma 4 2 3 2 2 4" xfId="2707" xr:uid="{414B3D77-38A9-4AF1-A057-1B8FCC840593}"/>
    <cellStyle name="Comma 4 2 3 2 2 4 2" xfId="6381" xr:uid="{B3A23476-12AB-4BC3-8FA5-0BC3D648CC2B}"/>
    <cellStyle name="Comma 4 2 3 2 2 5" xfId="4076" xr:uid="{A637EFF4-61E2-4E9B-B2D9-4B303A87DBDD}"/>
    <cellStyle name="Comma 4 2 3 2 3" xfId="748" xr:uid="{F8E2A58E-6E9D-44E1-9574-579B47E913F6}"/>
    <cellStyle name="Comma 4 2 3 2 3 2" xfId="1376" xr:uid="{9D8387B2-FF43-4482-A6B5-D936D8DE7FCC}"/>
    <cellStyle name="Comma 4 2 3 2 3 2 2" xfId="2708" xr:uid="{4A6CE6D3-C989-45E1-BF29-AE62FD7B743D}"/>
    <cellStyle name="Comma 4 2 3 2 3 2 2 2" xfId="6382" xr:uid="{7A090A1D-344F-4D30-9E27-7821B50B767A}"/>
    <cellStyle name="Comma 4 2 3 2 3 2 3" xfId="5050" xr:uid="{1F892396-393F-46C2-B905-3D03C472CA97}"/>
    <cellStyle name="Comma 4 2 3 2 3 3" xfId="2709" xr:uid="{8DEF30E3-FCD8-426F-9149-58F8BA3912BD}"/>
    <cellStyle name="Comma 4 2 3 2 3 3 2" xfId="6383" xr:uid="{2F4B2C5F-3BD8-48B7-9CC7-5128B05344AD}"/>
    <cellStyle name="Comma 4 2 3 2 3 4" xfId="4434" xr:uid="{6F87119C-8675-4FF4-BEA2-AC200183FC8D}"/>
    <cellStyle name="Comma 4 2 3 2 4" xfId="568" xr:uid="{F4944C9E-0731-4846-AF47-9CBD0632E876}"/>
    <cellStyle name="Comma 4 2 3 2 4 2" xfId="1377" xr:uid="{4389DBB2-1AF0-4B8B-815B-33CB614F17A4}"/>
    <cellStyle name="Comma 4 2 3 2 4 2 2" xfId="2710" xr:uid="{8AF71E19-C022-40D4-A5D3-0BF243C55E8B}"/>
    <cellStyle name="Comma 4 2 3 2 4 2 2 2" xfId="6384" xr:uid="{188DD126-CCAF-4C81-92F5-646C4DD34037}"/>
    <cellStyle name="Comma 4 2 3 2 4 2 3" xfId="5051" xr:uid="{5325FA0D-F185-42DB-9B04-4B87DD374E74}"/>
    <cellStyle name="Comma 4 2 3 2 4 3" xfId="2711" xr:uid="{2E6BE3DE-1E3B-4972-B04E-C1A4F4843AF9}"/>
    <cellStyle name="Comma 4 2 3 2 4 3 2" xfId="6385" xr:uid="{6C8639F5-556B-48AB-86E4-EDEE08BC566A}"/>
    <cellStyle name="Comma 4 2 3 2 4 4" xfId="4254" xr:uid="{995A796B-5DA8-48D8-8675-8684FC4F7D25}"/>
    <cellStyle name="Comma 4 2 3 2 5" xfId="1378" xr:uid="{F33E09AF-6E2E-457B-8B13-9A9888A40EA9}"/>
    <cellStyle name="Comma 4 2 3 2 5 2" xfId="2712" xr:uid="{16FBB51D-C4AE-489B-9955-DDE24A22C860}"/>
    <cellStyle name="Comma 4 2 3 2 5 2 2" xfId="6386" xr:uid="{4BCEA0C6-4C11-4072-8BFB-592DE3A442D3}"/>
    <cellStyle name="Comma 4 2 3 2 5 3" xfId="5052" xr:uid="{1F691A9A-5ACD-49A1-B5A6-32F0260E34F6}"/>
    <cellStyle name="Comma 4 2 3 2 6" xfId="2713" xr:uid="{C06E7FF7-0808-4BDF-AD68-C5D5D5AABC28}"/>
    <cellStyle name="Comma 4 2 3 2 6 2" xfId="6387" xr:uid="{947203EC-28DB-44B9-B6FE-5BFB3D3AA583}"/>
    <cellStyle name="Comma 4 2 3 2 7" xfId="3886" xr:uid="{59F8BB83-9C92-47E0-83F7-A328D5057982}"/>
    <cellStyle name="Comma 4 2 3 3" xfId="259" xr:uid="{F0F4371C-1633-4572-B651-C34A5262359A}"/>
    <cellStyle name="Comma 4 2 3 3 2" xfId="749" xr:uid="{B5792FA0-6818-420A-A23E-4B22C7083598}"/>
    <cellStyle name="Comma 4 2 3 3 2 2" xfId="1379" xr:uid="{F971AB17-3B13-40C9-B2E1-67FC3014E62E}"/>
    <cellStyle name="Comma 4 2 3 3 2 2 2" xfId="2714" xr:uid="{F81FB87A-66BF-470E-853A-57A98001834D}"/>
    <cellStyle name="Comma 4 2 3 3 2 2 2 2" xfId="6388" xr:uid="{36DC3276-110B-4C77-AC15-3CCBB7679CBE}"/>
    <cellStyle name="Comma 4 2 3 3 2 2 3" xfId="5053" xr:uid="{7DC303B9-8811-40A1-9E66-B51EF1C364F8}"/>
    <cellStyle name="Comma 4 2 3 3 2 3" xfId="2715" xr:uid="{E2CB954F-35DA-4FF2-95F0-50C0E36837F1}"/>
    <cellStyle name="Comma 4 2 3 3 2 3 2" xfId="6389" xr:uid="{E0FCF6A2-ADA8-4BB6-AE7C-DFE9DF4D68F8}"/>
    <cellStyle name="Comma 4 2 3 3 2 4" xfId="4435" xr:uid="{B490A61C-4627-4BCC-BCF5-CD872FC82DA0}"/>
    <cellStyle name="Comma 4 2 3 3 3" xfId="1380" xr:uid="{662A377A-BFB0-4E23-A29F-371E6941F11D}"/>
    <cellStyle name="Comma 4 2 3 3 3 2" xfId="2716" xr:uid="{7D4F04F9-25EE-4122-B457-2BE95A646DE7}"/>
    <cellStyle name="Comma 4 2 3 3 3 2 2" xfId="6390" xr:uid="{BBDCA764-B9BA-412D-9DE0-2612D92C01B7}"/>
    <cellStyle name="Comma 4 2 3 3 3 3" xfId="5054" xr:uid="{8FC15138-1BE3-4539-8063-845C0590A472}"/>
    <cellStyle name="Comma 4 2 3 3 4" xfId="2717" xr:uid="{8F32EC62-0404-4659-A70E-2015BA6D41B2}"/>
    <cellStyle name="Comma 4 2 3 3 4 2" xfId="6391" xr:uid="{3325F099-2F39-4487-B142-26ECD9D38E3C}"/>
    <cellStyle name="Comma 4 2 3 3 5" xfId="3950" xr:uid="{D0BB629B-0BD1-45D9-BEFF-22BF8FCF84E1}"/>
    <cellStyle name="Comma 4 2 3 4" xfId="750" xr:uid="{BCCE5274-6A9A-4A38-A492-9A19D2F0A17A}"/>
    <cellStyle name="Comma 4 2 3 4 2" xfId="1381" xr:uid="{326329D9-FCC3-43A4-9B23-8CE80219788E}"/>
    <cellStyle name="Comma 4 2 3 4 2 2" xfId="2718" xr:uid="{4911D1E6-9732-46BA-BCCC-76968E77A00C}"/>
    <cellStyle name="Comma 4 2 3 4 2 2 2" xfId="6392" xr:uid="{AE50167B-CF3A-4F1C-96A8-2B1535CBED21}"/>
    <cellStyle name="Comma 4 2 3 4 2 3" xfId="5055" xr:uid="{DB35F553-3C5F-4CA5-A3C4-21A7D52995BB}"/>
    <cellStyle name="Comma 4 2 3 4 3" xfId="2719" xr:uid="{C3968993-012D-4D44-BDA2-F1ECF8377549}"/>
    <cellStyle name="Comma 4 2 3 4 3 2" xfId="6393" xr:uid="{77218A4A-04F4-4C40-A98E-2C2747D602A8}"/>
    <cellStyle name="Comma 4 2 3 4 4" xfId="4436" xr:uid="{935D9225-6733-4504-85CE-51AB3AE0DE10}"/>
    <cellStyle name="Comma 4 2 3 5" xfId="442" xr:uid="{0E097D3E-5F66-4961-95F4-A1FCA0CD6AC9}"/>
    <cellStyle name="Comma 4 2 3 5 2" xfId="1382" xr:uid="{E943F8E0-1974-4EF8-AF95-793EF6C4FDC4}"/>
    <cellStyle name="Comma 4 2 3 5 2 2" xfId="2720" xr:uid="{BF10241D-69F3-44F6-BCFC-09FE9B83A085}"/>
    <cellStyle name="Comma 4 2 3 5 2 2 2" xfId="6394" xr:uid="{C1620A79-7BFF-4B6C-995B-8BB3244677EB}"/>
    <cellStyle name="Comma 4 2 3 5 2 3" xfId="5056" xr:uid="{A18C33E2-2FB6-4FF6-B416-5144876D811C}"/>
    <cellStyle name="Comma 4 2 3 5 3" xfId="2721" xr:uid="{9AE4F0C4-F22F-4E86-957F-210FA203606F}"/>
    <cellStyle name="Comma 4 2 3 5 3 2" xfId="6395" xr:uid="{F63DE009-69CC-4009-8C22-A90FD13AA7E4}"/>
    <cellStyle name="Comma 4 2 3 5 4" xfId="4128" xr:uid="{286DAD45-61B8-4502-9800-190AF2EDBFF2}"/>
    <cellStyle name="Comma 4 2 3 6" xfId="1383" xr:uid="{B4C29F83-372E-4AF6-9C13-00D19FF1EED9}"/>
    <cellStyle name="Comma 4 2 3 6 2" xfId="2722" xr:uid="{D0C04170-C533-42A6-BD4C-9A6AD76CAEC2}"/>
    <cellStyle name="Comma 4 2 3 6 2 2" xfId="6396" xr:uid="{8A73289D-4A5B-47A1-AC85-88DC17B5F4F7}"/>
    <cellStyle name="Comma 4 2 3 6 3" xfId="5057" xr:uid="{EE616261-8618-49BC-B1EA-438D81B1E2A5}"/>
    <cellStyle name="Comma 4 2 3 7" xfId="2723" xr:uid="{AD6AE86F-588A-4B09-93A0-C265309BA4E4}"/>
    <cellStyle name="Comma 4 2 3 7 2" xfId="6397" xr:uid="{2AC82DBD-A479-49DF-91F4-0B7C8D713312}"/>
    <cellStyle name="Comma 4 2 3 8" xfId="3760" xr:uid="{A841A5BA-48A0-4CCF-86BE-EEFA8A995D4A}"/>
    <cellStyle name="Comma 4 2 4" xfId="45" xr:uid="{83114302-ED0D-4789-851D-7AF31E480844}"/>
    <cellStyle name="Comma 4 2 4 2" xfId="129" xr:uid="{CAB1CE84-0062-43E8-8D99-43C68DCDAA74}"/>
    <cellStyle name="Comma 4 2 4 2 2" xfId="338" xr:uid="{ACD28576-E335-4F92-B028-529326FFF73B}"/>
    <cellStyle name="Comma 4 2 4 2 2 2" xfId="751" xr:uid="{9AFBDF47-C4DE-4895-8B64-1AF93603D65A}"/>
    <cellStyle name="Comma 4 2 4 2 2 2 2" xfId="1384" xr:uid="{BF63CCB8-AE40-4436-A45F-69EED74F6013}"/>
    <cellStyle name="Comma 4 2 4 2 2 2 2 2" xfId="2724" xr:uid="{E2C13DF8-1071-46C7-B578-4C724CDF0487}"/>
    <cellStyle name="Comma 4 2 4 2 2 2 2 2 2" xfId="6398" xr:uid="{3CA69BE5-DEA2-47FD-8B90-024F0643699E}"/>
    <cellStyle name="Comma 4 2 4 2 2 2 2 3" xfId="5058" xr:uid="{D91D72F0-CF7B-40EF-91C0-DE5A13744C5D}"/>
    <cellStyle name="Comma 4 2 4 2 2 2 3" xfId="2725" xr:uid="{041FBAD7-47F8-4A02-B71B-D5EEC3D5E70A}"/>
    <cellStyle name="Comma 4 2 4 2 2 2 3 2" xfId="6399" xr:uid="{A8EEA0D0-B762-4A71-9168-2AB6ABBA3571}"/>
    <cellStyle name="Comma 4 2 4 2 2 2 4" xfId="4437" xr:uid="{BBD9E87A-AFAA-4EC6-B0C1-8AF96359779B}"/>
    <cellStyle name="Comma 4 2 4 2 2 3" xfId="1385" xr:uid="{EF1E9030-4CA8-4555-8A31-01602E8BCAC1}"/>
    <cellStyle name="Comma 4 2 4 2 2 3 2" xfId="2726" xr:uid="{185B1CA2-67A8-4666-B93F-9D42DB281A0A}"/>
    <cellStyle name="Comma 4 2 4 2 2 3 2 2" xfId="6400" xr:uid="{AB72515E-D7ED-4526-83C0-33B7EDD75DBE}"/>
    <cellStyle name="Comma 4 2 4 2 2 3 3" xfId="5059" xr:uid="{E14128F6-68E7-4D15-874A-8B3BA8C5D1E8}"/>
    <cellStyle name="Comma 4 2 4 2 2 4" xfId="2727" xr:uid="{8EE2F4B9-C868-4AB8-B8FD-C7F7658958C7}"/>
    <cellStyle name="Comma 4 2 4 2 2 4 2" xfId="6401" xr:uid="{B8C167F3-1502-489C-9ABB-D62A3E08F5F1}"/>
    <cellStyle name="Comma 4 2 4 2 2 5" xfId="4026" xr:uid="{3BF120C2-1C7D-47C6-B8C0-E4298E580113}"/>
    <cellStyle name="Comma 4 2 4 2 3" xfId="752" xr:uid="{0C9D91C9-F36C-46D4-B23B-12078C23DA45}"/>
    <cellStyle name="Comma 4 2 4 2 3 2" xfId="1386" xr:uid="{6D76965C-473F-4D88-87E5-D1F937C38C57}"/>
    <cellStyle name="Comma 4 2 4 2 3 2 2" xfId="2728" xr:uid="{83762691-948C-48F2-9861-33F72995B014}"/>
    <cellStyle name="Comma 4 2 4 2 3 2 2 2" xfId="6402" xr:uid="{2A5F7DC4-D6CE-4B92-BF2F-892E8CCCCEF5}"/>
    <cellStyle name="Comma 4 2 4 2 3 2 3" xfId="5060" xr:uid="{28AD52ED-E936-4D6A-8A2C-54B681E15F8E}"/>
    <cellStyle name="Comma 4 2 4 2 3 3" xfId="2729" xr:uid="{2A6BAADE-9438-43A3-A41E-46DA9E276B85}"/>
    <cellStyle name="Comma 4 2 4 2 3 3 2" xfId="6403" xr:uid="{524C0BC8-33C0-4E9D-8E52-A165DF541A81}"/>
    <cellStyle name="Comma 4 2 4 2 3 4" xfId="4438" xr:uid="{4896EEA5-94BC-49B7-A1C4-A81C0E4DA87F}"/>
    <cellStyle name="Comma 4 2 4 2 4" xfId="518" xr:uid="{3548346F-9F9E-4FBC-A891-16E9FBD124E7}"/>
    <cellStyle name="Comma 4 2 4 2 4 2" xfId="1387" xr:uid="{598EE903-03CF-49FE-809F-D04C1E08BB7C}"/>
    <cellStyle name="Comma 4 2 4 2 4 2 2" xfId="2730" xr:uid="{79A3A5B9-2A7A-4841-9117-014EB5735899}"/>
    <cellStyle name="Comma 4 2 4 2 4 2 2 2" xfId="6404" xr:uid="{0B844749-E028-4A35-A4C9-FD073E170266}"/>
    <cellStyle name="Comma 4 2 4 2 4 2 3" xfId="5061" xr:uid="{196AF25C-F4C7-430E-B5E9-F14B22659C97}"/>
    <cellStyle name="Comma 4 2 4 2 4 3" xfId="2731" xr:uid="{CD8143EF-0AB1-439E-BF52-0D0565CF5AC4}"/>
    <cellStyle name="Comma 4 2 4 2 4 3 2" xfId="6405" xr:uid="{9E2A7771-006E-491F-B4F0-372325F77068}"/>
    <cellStyle name="Comma 4 2 4 2 4 4" xfId="4204" xr:uid="{8457A4F0-F291-4FD6-9379-B5BD0DA5F38D}"/>
    <cellStyle name="Comma 4 2 4 2 5" xfId="1388" xr:uid="{AE73ADB3-F848-47E1-BFE8-4BE447ECC547}"/>
    <cellStyle name="Comma 4 2 4 2 5 2" xfId="2732" xr:uid="{D9ECD7D2-2CC2-4564-AE0C-9A612D1A8FD6}"/>
    <cellStyle name="Comma 4 2 4 2 5 2 2" xfId="6406" xr:uid="{6B04D827-EA1C-4846-BAC9-45041050BD44}"/>
    <cellStyle name="Comma 4 2 4 2 5 3" xfId="5062" xr:uid="{F3CF6877-5263-420F-B686-0E4E5A66744B}"/>
    <cellStyle name="Comma 4 2 4 2 6" xfId="2733" xr:uid="{298B8D45-B87C-4715-84FE-AC00A30EDA7E}"/>
    <cellStyle name="Comma 4 2 4 2 6 2" xfId="6407" xr:uid="{817F7683-6EB7-4DBF-A91D-9915AFD04BAB}"/>
    <cellStyle name="Comma 4 2 4 2 7" xfId="3836" xr:uid="{7E458873-CEC4-4D8B-A80E-F4BBDC93D0A3}"/>
    <cellStyle name="Comma 4 2 4 3" xfId="260" xr:uid="{B6AE82E5-EBD7-462B-8E9B-46341BEF7097}"/>
    <cellStyle name="Comma 4 2 4 3 2" xfId="753" xr:uid="{B7AB6604-4B86-4020-9FB8-94C01CE760D1}"/>
    <cellStyle name="Comma 4 2 4 3 2 2" xfId="1389" xr:uid="{14888B0D-734B-460F-B57C-21727FCB99FA}"/>
    <cellStyle name="Comma 4 2 4 3 2 2 2" xfId="2734" xr:uid="{D444CD37-388D-4DFE-9F48-C6A824603E2C}"/>
    <cellStyle name="Comma 4 2 4 3 2 2 2 2" xfId="6408" xr:uid="{5EA0F151-31E5-4F0C-942A-4B5220725C7F}"/>
    <cellStyle name="Comma 4 2 4 3 2 2 3" xfId="5063" xr:uid="{DA15FB49-DB1F-4372-AC13-8EE67DF0FD2C}"/>
    <cellStyle name="Comma 4 2 4 3 2 3" xfId="2735" xr:uid="{8ED368E6-679A-4099-85D4-436A94769122}"/>
    <cellStyle name="Comma 4 2 4 3 2 3 2" xfId="6409" xr:uid="{C74E185C-13CF-455C-8EE7-70EBBDFFC8F8}"/>
    <cellStyle name="Comma 4 2 4 3 2 4" xfId="4439" xr:uid="{1DA8F335-304B-41CF-A8AA-9B33CBB8DE66}"/>
    <cellStyle name="Comma 4 2 4 3 3" xfId="1390" xr:uid="{C651564F-6039-4732-AA0B-25957C0517AA}"/>
    <cellStyle name="Comma 4 2 4 3 3 2" xfId="2736" xr:uid="{9C8DCF3B-DC27-47F6-8F7A-9EBAE18739E0}"/>
    <cellStyle name="Comma 4 2 4 3 3 2 2" xfId="6410" xr:uid="{3648F2F7-2DF0-48C5-8F09-470B2461D352}"/>
    <cellStyle name="Comma 4 2 4 3 3 3" xfId="5064" xr:uid="{54214221-5760-4E17-86A8-F971B40AF91A}"/>
    <cellStyle name="Comma 4 2 4 3 4" xfId="2737" xr:uid="{6AAEDAFF-4F73-4E0C-ADB0-916561653CE1}"/>
    <cellStyle name="Comma 4 2 4 3 4 2" xfId="6411" xr:uid="{F706F91F-E36B-4B34-89AA-41D0AC596CAE}"/>
    <cellStyle name="Comma 4 2 4 3 5" xfId="3951" xr:uid="{AF6F009F-8938-4A4F-A857-9F78BBF9EB47}"/>
    <cellStyle name="Comma 4 2 4 4" xfId="754" xr:uid="{AF193E3E-EC1A-4B77-8EAB-42F09EAD7501}"/>
    <cellStyle name="Comma 4 2 4 4 2" xfId="1391" xr:uid="{B7C992E7-207D-4E33-9EAD-2B9F6D064E96}"/>
    <cellStyle name="Comma 4 2 4 4 2 2" xfId="2738" xr:uid="{9F925DA9-DC79-48AE-B6C8-05BF58465901}"/>
    <cellStyle name="Comma 4 2 4 4 2 2 2" xfId="6412" xr:uid="{EBE462B0-6625-4277-8488-0F0E6FC1D0E5}"/>
    <cellStyle name="Comma 4 2 4 4 2 3" xfId="5065" xr:uid="{1FE82FE1-5F0A-49AE-B08D-F2FC858C3317}"/>
    <cellStyle name="Comma 4 2 4 4 3" xfId="2739" xr:uid="{81A4AFD5-A3F4-490D-AB6B-D5D8EF9336DD}"/>
    <cellStyle name="Comma 4 2 4 4 3 2" xfId="6413" xr:uid="{EE92260B-88D4-4F8D-92E8-A23F54E83D0D}"/>
    <cellStyle name="Comma 4 2 4 4 4" xfId="4440" xr:uid="{C09050D2-51BB-468F-AD1C-307BDC957846}"/>
    <cellStyle name="Comma 4 2 4 5" xfId="443" xr:uid="{1187A2F1-F648-4137-A8E3-B049963804B8}"/>
    <cellStyle name="Comma 4 2 4 5 2" xfId="1392" xr:uid="{BD810BFF-DEB4-40E3-870A-0B65913D3689}"/>
    <cellStyle name="Comma 4 2 4 5 2 2" xfId="2740" xr:uid="{220D5437-D25F-4902-B66A-0F2878209D05}"/>
    <cellStyle name="Comma 4 2 4 5 2 2 2" xfId="6414" xr:uid="{C7D37FD5-C8DC-4B2D-A92C-308A22BC7AB8}"/>
    <cellStyle name="Comma 4 2 4 5 2 3" xfId="5066" xr:uid="{71299E38-B147-4A49-8832-986014A21B6D}"/>
    <cellStyle name="Comma 4 2 4 5 3" xfId="2741" xr:uid="{F6AF82B5-4A34-4790-9D45-E44FBA797C0F}"/>
    <cellStyle name="Comma 4 2 4 5 3 2" xfId="6415" xr:uid="{2EE09E56-64A0-4159-8DBD-B0DCD5EF3D08}"/>
    <cellStyle name="Comma 4 2 4 5 4" xfId="4129" xr:uid="{6DBAD102-65BB-499B-8B62-0B0F3330019C}"/>
    <cellStyle name="Comma 4 2 4 6" xfId="1393" xr:uid="{0237B1A9-9B10-4F9E-BC63-F98D3464D165}"/>
    <cellStyle name="Comma 4 2 4 6 2" xfId="2742" xr:uid="{18E61220-F8A7-41AF-8C64-1B8D43ECD24D}"/>
    <cellStyle name="Comma 4 2 4 6 2 2" xfId="6416" xr:uid="{D3897F3D-8576-447E-B3CC-CD7BCE075510}"/>
    <cellStyle name="Comma 4 2 4 6 3" xfId="5067" xr:uid="{000D6001-BDF2-450B-8EE2-C27FD181CE44}"/>
    <cellStyle name="Comma 4 2 4 7" xfId="2743" xr:uid="{D22650AB-242C-49B3-A3C6-D5436E654C9D}"/>
    <cellStyle name="Comma 4 2 4 7 2" xfId="6417" xr:uid="{F8A0AA21-5545-405C-B345-91F0382ACE76}"/>
    <cellStyle name="Comma 4 2 4 8" xfId="3761" xr:uid="{2B293736-531A-44A8-8AE1-E7B1A1517FA1}"/>
    <cellStyle name="Comma 4 2 5" xfId="114" xr:uid="{61B6D05F-F98C-4F79-B696-DF40F69BDB7A}"/>
    <cellStyle name="Comma 4 2 5 2" xfId="323" xr:uid="{916338A9-2B05-470A-A083-77534E3A5636}"/>
    <cellStyle name="Comma 4 2 5 2 2" xfId="755" xr:uid="{AA68CAAB-50AC-4593-9D11-CEE72AF9B1BC}"/>
    <cellStyle name="Comma 4 2 5 2 2 2" xfId="1394" xr:uid="{67D38EE9-7824-4370-BC9F-6B1FDB9C548D}"/>
    <cellStyle name="Comma 4 2 5 2 2 2 2" xfId="2744" xr:uid="{9E7BFF8E-0090-443A-BF29-7AF3A0F01B87}"/>
    <cellStyle name="Comma 4 2 5 2 2 2 2 2" xfId="6418" xr:uid="{D34565AB-DCEA-4736-B801-1ADE26732B5A}"/>
    <cellStyle name="Comma 4 2 5 2 2 2 3" xfId="5068" xr:uid="{D0BA4AB4-0E4F-4667-8659-A7B19969F4C4}"/>
    <cellStyle name="Comma 4 2 5 2 2 3" xfId="2745" xr:uid="{DF74AAAC-9DAE-4EE8-BDB9-93804E16527D}"/>
    <cellStyle name="Comma 4 2 5 2 2 3 2" xfId="6419" xr:uid="{62F596F4-8854-4C6B-9925-EABFC35BB1CC}"/>
    <cellStyle name="Comma 4 2 5 2 2 4" xfId="4441" xr:uid="{49F0BAC4-426C-4CB2-A435-EB2894B1F1A3}"/>
    <cellStyle name="Comma 4 2 5 2 3" xfId="1395" xr:uid="{1D384539-EEB3-4739-B73C-265D660BFA1F}"/>
    <cellStyle name="Comma 4 2 5 2 3 2" xfId="2746" xr:uid="{7633B331-1CA2-424B-A2D2-9A609463B36B}"/>
    <cellStyle name="Comma 4 2 5 2 3 2 2" xfId="6420" xr:uid="{EE345DEC-30CB-4DBF-8F57-E5644A917CD9}"/>
    <cellStyle name="Comma 4 2 5 2 3 3" xfId="5069" xr:uid="{83D86AE9-9D65-4FC8-B64C-664C22AD1CB5}"/>
    <cellStyle name="Comma 4 2 5 2 4" xfId="2747" xr:uid="{A69174A6-087D-45A2-BBAE-03F041881CC9}"/>
    <cellStyle name="Comma 4 2 5 2 4 2" xfId="6421" xr:uid="{F5C3C07C-C854-46DC-8446-71519BCC7BAD}"/>
    <cellStyle name="Comma 4 2 5 2 5" xfId="4011" xr:uid="{7AF38609-90C2-4274-A9D1-16D3EF5C33EB}"/>
    <cellStyle name="Comma 4 2 5 3" xfId="756" xr:uid="{143AE5F8-5575-4860-94A0-8518F6948F40}"/>
    <cellStyle name="Comma 4 2 5 3 2" xfId="1396" xr:uid="{F63EBFED-45A2-47C0-BB7A-CCEA0792134F}"/>
    <cellStyle name="Comma 4 2 5 3 2 2" xfId="2748" xr:uid="{0D3C78A3-E524-4B71-A5EE-231A94F666B9}"/>
    <cellStyle name="Comma 4 2 5 3 2 2 2" xfId="6422" xr:uid="{D6986BDA-9594-42A8-8016-4028E09DB936}"/>
    <cellStyle name="Comma 4 2 5 3 2 3" xfId="5070" xr:uid="{58DBA323-C296-4405-9277-27A960322BAF}"/>
    <cellStyle name="Comma 4 2 5 3 3" xfId="2749" xr:uid="{A72F1CFB-C762-4EC4-B5B4-5A0F37692910}"/>
    <cellStyle name="Comma 4 2 5 3 3 2" xfId="6423" xr:uid="{DDAB95C9-16D8-4D60-AE22-CA4F95DBB1D4}"/>
    <cellStyle name="Comma 4 2 5 3 4" xfId="4442" xr:uid="{BF532BCA-9A4B-4501-AC41-617B033E2C9E}"/>
    <cellStyle name="Comma 4 2 5 4" xfId="503" xr:uid="{43AA4DF0-584C-4663-857E-AC62D38985EA}"/>
    <cellStyle name="Comma 4 2 5 4 2" xfId="1397" xr:uid="{77ED5BFF-8A72-4D70-BD4A-40F59283C80D}"/>
    <cellStyle name="Comma 4 2 5 4 2 2" xfId="2750" xr:uid="{243D8312-1B60-4F9F-A092-05496668C271}"/>
    <cellStyle name="Comma 4 2 5 4 2 2 2" xfId="6424" xr:uid="{B9F04EA3-F78E-4482-9D1D-9D49A59818AD}"/>
    <cellStyle name="Comma 4 2 5 4 2 3" xfId="5071" xr:uid="{86601D34-ED3F-4150-9630-6BD6E80FEBA7}"/>
    <cellStyle name="Comma 4 2 5 4 3" xfId="2751" xr:uid="{7CD8680D-6019-4C72-AFCF-5450E2483363}"/>
    <cellStyle name="Comma 4 2 5 4 3 2" xfId="6425" xr:uid="{8F000FE5-4420-4F9F-A0B7-2957EA8DFDB6}"/>
    <cellStyle name="Comma 4 2 5 4 4" xfId="4189" xr:uid="{2EA94043-2EDC-4188-BD27-35CFA330E2EC}"/>
    <cellStyle name="Comma 4 2 5 5" xfId="1398" xr:uid="{2AD6E831-9DB6-4B57-ADB6-DC744C6D5E8B}"/>
    <cellStyle name="Comma 4 2 5 5 2" xfId="2752" xr:uid="{C3FDE5E3-86F9-47BB-8EF5-4E2DC6730D23}"/>
    <cellStyle name="Comma 4 2 5 5 2 2" xfId="6426" xr:uid="{ED7E04E0-2046-4F89-B6E1-C4EBEA439907}"/>
    <cellStyle name="Comma 4 2 5 5 3" xfId="5072" xr:uid="{A173ACD4-8A92-4432-9DF5-9AA6EDAE4B3F}"/>
    <cellStyle name="Comma 4 2 5 6" xfId="2753" xr:uid="{F9982F68-82EB-4563-B35A-0ACC07A79017}"/>
    <cellStyle name="Comma 4 2 5 6 2" xfId="6427" xr:uid="{945C35E2-32C9-4D57-9805-676B9DCD3B41}"/>
    <cellStyle name="Comma 4 2 5 7" xfId="3821" xr:uid="{D605CC84-E1E3-4776-B18B-12F5FBA21EF8}"/>
    <cellStyle name="Comma 4 2 6" xfId="257" xr:uid="{C7D445AA-6D8C-4F15-8698-B41A49845FCC}"/>
    <cellStyle name="Comma 4 2 6 2" xfId="757" xr:uid="{B8F04ED4-7DDD-46B0-99E0-D171936663F7}"/>
    <cellStyle name="Comma 4 2 6 2 2" xfId="1399" xr:uid="{F3B13156-EBCE-4E9D-919C-D79EAE50DE03}"/>
    <cellStyle name="Comma 4 2 6 2 2 2" xfId="2754" xr:uid="{698F9995-2B28-4D57-8B0C-4FF365DB3FBD}"/>
    <cellStyle name="Comma 4 2 6 2 2 2 2" xfId="6428" xr:uid="{F3C10E9A-66A7-4B75-B18F-3F7EE1135072}"/>
    <cellStyle name="Comma 4 2 6 2 2 3" xfId="5073" xr:uid="{E6773E1F-1214-4C6B-A366-B0D1DA14C06A}"/>
    <cellStyle name="Comma 4 2 6 2 3" xfId="2755" xr:uid="{85C291AD-C35B-4B4F-9091-030BE1B872CB}"/>
    <cellStyle name="Comma 4 2 6 2 3 2" xfId="6429" xr:uid="{81149A84-5425-4715-BBF0-3AA6CE6D61E9}"/>
    <cellStyle name="Comma 4 2 6 2 4" xfId="4443" xr:uid="{67D3059F-53B3-4BB2-B76C-196B5512E3CF}"/>
    <cellStyle name="Comma 4 2 6 3" xfId="1400" xr:uid="{36693261-95E4-4BAF-B648-80DBF17C2188}"/>
    <cellStyle name="Comma 4 2 6 3 2" xfId="2756" xr:uid="{14593BFA-DA50-4B98-912F-30F007C9AA21}"/>
    <cellStyle name="Comma 4 2 6 3 2 2" xfId="6430" xr:uid="{7BB2DFB8-AF50-4C27-96FD-9B0074019735}"/>
    <cellStyle name="Comma 4 2 6 3 3" xfId="5074" xr:uid="{F62BD8DB-B149-464E-A3BB-F5A4B671F07B}"/>
    <cellStyle name="Comma 4 2 6 4" xfId="2757" xr:uid="{D6A0CD4F-AA81-4853-862D-6ED4FFAD6A48}"/>
    <cellStyle name="Comma 4 2 6 4 2" xfId="6431" xr:uid="{DCB90F8C-DCE1-44FE-9694-3F76C44E8FFA}"/>
    <cellStyle name="Comma 4 2 6 5" xfId="3948" xr:uid="{FD306BAE-36E2-4D80-8BF1-AB12939DE719}"/>
    <cellStyle name="Comma 4 2 7" xfId="758" xr:uid="{C66D20ED-B2AD-4693-ACE1-3DE7493965CE}"/>
    <cellStyle name="Comma 4 2 7 2" xfId="1401" xr:uid="{EA2C42DF-D67E-49FF-A7FB-D6042C76C1A2}"/>
    <cellStyle name="Comma 4 2 7 2 2" xfId="2758" xr:uid="{910EBA16-3EC0-4C52-BA2E-88E7CF537828}"/>
    <cellStyle name="Comma 4 2 7 2 2 2" xfId="6432" xr:uid="{4DA30B33-36BF-49BC-AA9F-78B5C6985FAD}"/>
    <cellStyle name="Comma 4 2 7 2 3" xfId="5075" xr:uid="{963F82BB-CA98-4656-A090-3181133DAC98}"/>
    <cellStyle name="Comma 4 2 7 3" xfId="2759" xr:uid="{9ACA563B-8A97-46AC-96CC-2D5E5E26B72B}"/>
    <cellStyle name="Comma 4 2 7 3 2" xfId="6433" xr:uid="{9BDF982D-11DC-4B72-BF45-EB0C1DAF11A6}"/>
    <cellStyle name="Comma 4 2 7 4" xfId="4444" xr:uid="{457E4CA5-473A-4C87-9C05-4454C3E1F71A}"/>
    <cellStyle name="Comma 4 2 8" xfId="440" xr:uid="{3024CED3-8B1A-40D1-9A2B-3B75AE94C153}"/>
    <cellStyle name="Comma 4 2 8 2" xfId="1402" xr:uid="{117E5AF1-2B47-435F-BC6D-3EAD0D96ABF8}"/>
    <cellStyle name="Comma 4 2 8 2 2" xfId="2760" xr:uid="{EAA8D6DB-27B2-4FDC-8CDB-F1F6BA6B1C9A}"/>
    <cellStyle name="Comma 4 2 8 2 2 2" xfId="6434" xr:uid="{E0EDD588-5043-4714-9AE6-BCA21ADDFBF4}"/>
    <cellStyle name="Comma 4 2 8 2 3" xfId="5076" xr:uid="{281418F2-FEEA-4EA1-8ED3-8C77239BCD68}"/>
    <cellStyle name="Comma 4 2 8 3" xfId="2761" xr:uid="{2EE7EE72-9CA2-437A-B294-9C29286D48C9}"/>
    <cellStyle name="Comma 4 2 8 3 2" xfId="6435" xr:uid="{C8A82079-17A7-486D-9D56-DF54E971E236}"/>
    <cellStyle name="Comma 4 2 8 4" xfId="4126" xr:uid="{117D62EC-F5CE-46B9-9F1F-EDA68201AFCB}"/>
    <cellStyle name="Comma 4 2 9" xfId="1403" xr:uid="{981EB5E5-3A57-42D5-8386-0A9831704921}"/>
    <cellStyle name="Comma 4 2 9 2" xfId="2762" xr:uid="{0052D884-9D2F-4E68-9983-8399F15F4425}"/>
    <cellStyle name="Comma 4 2 9 2 2" xfId="6436" xr:uid="{59B4167F-37C2-4D3E-BFBE-1799536681EE}"/>
    <cellStyle name="Comma 4 2 9 3" xfId="5077" xr:uid="{EC84A99B-539C-485C-A66C-5EBB2FDBC77F}"/>
    <cellStyle name="Comma 4 3" xfId="46" xr:uid="{805CABAF-834C-4BB3-9B14-237967F539B6}"/>
    <cellStyle name="Comma 4 3 2" xfId="137" xr:uid="{4BF1CE19-207A-46CD-A8BD-117F889A3729}"/>
    <cellStyle name="Comma 4 3 2 2" xfId="346" xr:uid="{3C90CB92-99CF-4DC4-BF0F-2070A5E84610}"/>
    <cellStyle name="Comma 4 3 2 2 2" xfId="759" xr:uid="{7D1D4683-B466-456C-9003-A9C32FB25D38}"/>
    <cellStyle name="Comma 4 3 2 2 2 2" xfId="1404" xr:uid="{980CAA3B-8158-44F0-AD53-7B1744DF1B93}"/>
    <cellStyle name="Comma 4 3 2 2 2 2 2" xfId="2763" xr:uid="{B59865D8-B2C3-4D1D-B3D2-E6839D29B511}"/>
    <cellStyle name="Comma 4 3 2 2 2 2 2 2" xfId="6437" xr:uid="{A865B773-1E70-4E39-AAE4-FA8A47D0AA88}"/>
    <cellStyle name="Comma 4 3 2 2 2 2 3" xfId="5078" xr:uid="{462FA3CA-7BDB-4975-AE4C-4D1C3E79D635}"/>
    <cellStyle name="Comma 4 3 2 2 2 3" xfId="2764" xr:uid="{01D4FD37-FFC8-4951-8D44-0C3730AE065C}"/>
    <cellStyle name="Comma 4 3 2 2 2 3 2" xfId="6438" xr:uid="{197C5A06-7484-442B-A483-186501A6D7C1}"/>
    <cellStyle name="Comma 4 3 2 2 2 4" xfId="4445" xr:uid="{6F56DC94-700D-49DB-BBFA-9EDD43FE3447}"/>
    <cellStyle name="Comma 4 3 2 2 3" xfId="1405" xr:uid="{AFFBBB0D-9BE4-46FD-867E-AC2BB451ED54}"/>
    <cellStyle name="Comma 4 3 2 2 3 2" xfId="2765" xr:uid="{2863F2BA-777C-41E4-8AAF-A5C853C619D6}"/>
    <cellStyle name="Comma 4 3 2 2 3 2 2" xfId="6439" xr:uid="{7F649624-625A-4EA6-8374-D8C83A301AFF}"/>
    <cellStyle name="Comma 4 3 2 2 3 3" xfId="5079" xr:uid="{6283292B-1E49-424B-AA4A-D21240C8CB43}"/>
    <cellStyle name="Comma 4 3 2 2 4" xfId="2766" xr:uid="{E613E91F-0B96-411C-8127-5FAD2FD228D1}"/>
    <cellStyle name="Comma 4 3 2 2 4 2" xfId="6440" xr:uid="{E40B5FC3-ECA5-4BD2-A142-070E2F029423}"/>
    <cellStyle name="Comma 4 3 2 2 5" xfId="4034" xr:uid="{791450B0-25C7-4181-A7C6-7637BE54B261}"/>
    <cellStyle name="Comma 4 3 2 3" xfId="760" xr:uid="{727F99C9-8954-44D4-A9B5-DA8703A54A9F}"/>
    <cellStyle name="Comma 4 3 2 3 2" xfId="1406" xr:uid="{5AE24B76-C71A-4D9F-A412-458BCA0DB665}"/>
    <cellStyle name="Comma 4 3 2 3 2 2" xfId="2767" xr:uid="{227E6F08-F3D9-4595-8029-62C8D5C74BAD}"/>
    <cellStyle name="Comma 4 3 2 3 2 2 2" xfId="6441" xr:uid="{EF0DF1EA-9BB2-434A-B521-48AA1B760A61}"/>
    <cellStyle name="Comma 4 3 2 3 2 3" xfId="5080" xr:uid="{2F325F67-6C8F-4B17-8146-D89B8387BEB5}"/>
    <cellStyle name="Comma 4 3 2 3 3" xfId="2768" xr:uid="{833C9CD5-6712-4FBD-817F-A392F723EFDF}"/>
    <cellStyle name="Comma 4 3 2 3 3 2" xfId="6442" xr:uid="{5D828115-19EC-490C-BDC1-F356C2F2F697}"/>
    <cellStyle name="Comma 4 3 2 3 4" xfId="4446" xr:uid="{A1CCC0EE-920C-4D87-B7CE-80D978F5BF21}"/>
    <cellStyle name="Comma 4 3 2 4" xfId="526" xr:uid="{981E8125-E62C-4EBB-859F-16E41A1D5644}"/>
    <cellStyle name="Comma 4 3 2 4 2" xfId="1407" xr:uid="{AECB582E-B114-43D9-97DD-0012C4BABB1D}"/>
    <cellStyle name="Comma 4 3 2 4 2 2" xfId="2769" xr:uid="{0D2A67A2-6A21-44AA-BD3C-F16B603B3C39}"/>
    <cellStyle name="Comma 4 3 2 4 2 2 2" xfId="6443" xr:uid="{0092A000-4D0E-4CDC-A6AE-DF106E41D957}"/>
    <cellStyle name="Comma 4 3 2 4 2 3" xfId="5081" xr:uid="{3DF25412-54E2-4714-A5D9-BC9C189CBC1B}"/>
    <cellStyle name="Comma 4 3 2 4 3" xfId="2770" xr:uid="{F9E0E517-8A55-4113-827E-50053F196135}"/>
    <cellStyle name="Comma 4 3 2 4 3 2" xfId="6444" xr:uid="{8416846F-18A4-42F2-94CD-AC6009D0D864}"/>
    <cellStyle name="Comma 4 3 2 4 4" xfId="4212" xr:uid="{E299AB07-720C-4AE1-A4CC-637993181B3A}"/>
    <cellStyle name="Comma 4 3 2 5" xfId="1408" xr:uid="{3A660A2F-DA29-4337-BFF6-F9E26F1D84D6}"/>
    <cellStyle name="Comma 4 3 2 5 2" xfId="2771" xr:uid="{B29B43A2-0FA4-499B-AC7E-81FB6E577173}"/>
    <cellStyle name="Comma 4 3 2 5 2 2" xfId="6445" xr:uid="{32330FE8-8E91-4456-BE12-9523F0D4584C}"/>
    <cellStyle name="Comma 4 3 2 5 3" xfId="5082" xr:uid="{EF70CF5F-6166-4AFA-BB31-FD36A4A24C81}"/>
    <cellStyle name="Comma 4 3 2 6" xfId="2772" xr:uid="{C71D7A72-1CBE-4C09-AAB2-63F78F91A49E}"/>
    <cellStyle name="Comma 4 3 2 6 2" xfId="6446" xr:uid="{F0D67B4A-8B47-4E14-A7E0-2656B40963AC}"/>
    <cellStyle name="Comma 4 3 2 7" xfId="3844" xr:uid="{E2ECED6A-C5B8-4D78-9F2D-98D844BEFE9D}"/>
    <cellStyle name="Comma 4 3 3" xfId="261" xr:uid="{6C6E52E3-F6FD-4D50-BB9C-97DA20437037}"/>
    <cellStyle name="Comma 4 3 3 2" xfId="761" xr:uid="{1300795D-CEBD-4A75-B02A-FA17EA1EE0D8}"/>
    <cellStyle name="Comma 4 3 3 2 2" xfId="1409" xr:uid="{523EE0BA-6E42-407E-8687-5FA9D3C09FDA}"/>
    <cellStyle name="Comma 4 3 3 2 2 2" xfId="2773" xr:uid="{DDD4E90F-3BCD-4B72-9A24-7E27B1127049}"/>
    <cellStyle name="Comma 4 3 3 2 2 2 2" xfId="6447" xr:uid="{C9D954ED-B159-4752-93A3-05AC7A953165}"/>
    <cellStyle name="Comma 4 3 3 2 2 3" xfId="5083" xr:uid="{174125B6-7E2B-4E88-9DF0-30960932BFF1}"/>
    <cellStyle name="Comma 4 3 3 2 3" xfId="2774" xr:uid="{B07788A5-261E-4901-AE82-BFA85F6B2B7B}"/>
    <cellStyle name="Comma 4 3 3 2 3 2" xfId="6448" xr:uid="{A4AA7E97-FF11-44C0-911E-342DCF1B712C}"/>
    <cellStyle name="Comma 4 3 3 2 4" xfId="4447" xr:uid="{84FFF533-6198-4CA3-9AC7-33CF95BB3FBD}"/>
    <cellStyle name="Comma 4 3 3 3" xfId="1410" xr:uid="{34298B93-B4D3-4839-95F2-6F05421DA5CD}"/>
    <cellStyle name="Comma 4 3 3 3 2" xfId="2775" xr:uid="{F686EF41-4CF9-426E-BC8B-5471C9664C08}"/>
    <cellStyle name="Comma 4 3 3 3 2 2" xfId="6449" xr:uid="{1F98965B-0C55-42B9-ACB1-AB643EE899B4}"/>
    <cellStyle name="Comma 4 3 3 3 3" xfId="5084" xr:uid="{08388850-56A2-497D-A8FF-E4542E34403C}"/>
    <cellStyle name="Comma 4 3 3 4" xfId="2776" xr:uid="{9543AAC9-87BC-494F-86F4-B0AFBDFA8495}"/>
    <cellStyle name="Comma 4 3 3 4 2" xfId="6450" xr:uid="{6E6D74F6-DA73-468B-B32B-656D7DDD22F8}"/>
    <cellStyle name="Comma 4 3 3 5" xfId="3952" xr:uid="{487B3767-41C9-4BCC-A23B-224E3D7C235F}"/>
    <cellStyle name="Comma 4 3 4" xfId="762" xr:uid="{152AAA0B-3971-415E-8E51-6893822821BD}"/>
    <cellStyle name="Comma 4 3 4 2" xfId="1411" xr:uid="{EE26377C-AFA3-450F-A96D-C410E80B13FB}"/>
    <cellStyle name="Comma 4 3 4 2 2" xfId="2777" xr:uid="{D0989435-CAB3-4B7E-9FE3-8A3077188FB3}"/>
    <cellStyle name="Comma 4 3 4 2 2 2" xfId="6451" xr:uid="{5D677D00-7C93-434A-B4BC-8FCDEFDB2546}"/>
    <cellStyle name="Comma 4 3 4 2 3" xfId="5085" xr:uid="{F575E620-50AE-463C-B715-09681D7493A6}"/>
    <cellStyle name="Comma 4 3 4 3" xfId="2778" xr:uid="{DCD47989-DC68-4498-882C-EF0E11E58D12}"/>
    <cellStyle name="Comma 4 3 4 3 2" xfId="6452" xr:uid="{C00289E5-2C29-4D67-8CE3-919EA87BA9D5}"/>
    <cellStyle name="Comma 4 3 4 4" xfId="4448" xr:uid="{DAAA3487-9C7F-40DC-94F9-7A05880452CA}"/>
    <cellStyle name="Comma 4 3 5" xfId="444" xr:uid="{C1794490-DDCB-4F04-BD32-8CE98EFDFCCE}"/>
    <cellStyle name="Comma 4 3 5 2" xfId="1412" xr:uid="{F0212174-8528-4FF2-BD09-AF357948E889}"/>
    <cellStyle name="Comma 4 3 5 2 2" xfId="2779" xr:uid="{99A7C669-75FF-467F-9AC4-BF10E5204FA9}"/>
    <cellStyle name="Comma 4 3 5 2 2 2" xfId="6453" xr:uid="{8E0FA30B-3B4F-4E7D-ACF0-213451D23BDD}"/>
    <cellStyle name="Comma 4 3 5 2 3" xfId="5086" xr:uid="{F4E58435-A031-4A47-B2EF-E78EA5D041A9}"/>
    <cellStyle name="Comma 4 3 5 3" xfId="2780" xr:uid="{0468F875-ACD2-4B04-ABCA-0E14DD2CDFAB}"/>
    <cellStyle name="Comma 4 3 5 3 2" xfId="6454" xr:uid="{0372394C-08B2-4469-9342-5EAD9D204F7A}"/>
    <cellStyle name="Comma 4 3 5 4" xfId="4130" xr:uid="{C0DA3FA9-A1DA-4CC0-9341-37BD39E6B19C}"/>
    <cellStyle name="Comma 4 3 6" xfId="1413" xr:uid="{7250D056-3C5B-4118-84E1-6A240EE01D90}"/>
    <cellStyle name="Comma 4 3 6 2" xfId="2781" xr:uid="{2458C544-6DA0-4A62-AD6A-E90C476BA547}"/>
    <cellStyle name="Comma 4 3 6 2 2" xfId="6455" xr:uid="{702BF12C-60F6-421C-A30D-561E04339888}"/>
    <cellStyle name="Comma 4 3 6 3" xfId="5087" xr:uid="{FA3538C5-B66E-46BB-846E-34F2B838AAEA}"/>
    <cellStyle name="Comma 4 3 7" xfId="2782" xr:uid="{F64A7ED4-7844-4F23-B08B-8C91DE44A37B}"/>
    <cellStyle name="Comma 4 3 7 2" xfId="6456" xr:uid="{FD24CBF8-6D98-4C30-95D6-6715617A7F03}"/>
    <cellStyle name="Comma 4 3 8" xfId="3762" xr:uid="{B42A2560-4A0B-4F42-9183-82DA6583F24A}"/>
    <cellStyle name="Comma 4 4" xfId="47" xr:uid="{CD0E46CE-58CA-4DD7-9EC9-772011287253}"/>
    <cellStyle name="Comma 4 4 2" xfId="151" xr:uid="{AC7681DA-9D27-40A2-BA09-302B378EC91F}"/>
    <cellStyle name="Comma 4 4 2 2" xfId="360" xr:uid="{A51393FA-5C84-45D2-A367-2644E7F2F8D2}"/>
    <cellStyle name="Comma 4 4 2 2 2" xfId="763" xr:uid="{6F82A578-D8EC-4D46-9409-A06A330F6097}"/>
    <cellStyle name="Comma 4 4 2 2 2 2" xfId="1414" xr:uid="{0924C524-6C04-4E5A-9270-29523BBD924A}"/>
    <cellStyle name="Comma 4 4 2 2 2 2 2" xfId="2783" xr:uid="{D00F88CA-FA3F-4F72-9E8F-C7C4EA04FE64}"/>
    <cellStyle name="Comma 4 4 2 2 2 2 2 2" xfId="6457" xr:uid="{3DFF053A-BB15-47D0-8C81-BB1CECD348AE}"/>
    <cellStyle name="Comma 4 4 2 2 2 2 3" xfId="5088" xr:uid="{ACCAAA1A-096E-4DDD-9117-E8644C651232}"/>
    <cellStyle name="Comma 4 4 2 2 2 3" xfId="2784" xr:uid="{E10BD280-DD4B-4CD8-A5C2-3A3DAC83FB40}"/>
    <cellStyle name="Comma 4 4 2 2 2 3 2" xfId="6458" xr:uid="{FAEE36C7-40A0-4F2A-8155-30DDB299A308}"/>
    <cellStyle name="Comma 4 4 2 2 2 4" xfId="4449" xr:uid="{95A9A5E8-BA6B-415D-82A3-4A2635FA946E}"/>
    <cellStyle name="Comma 4 4 2 2 3" xfId="1415" xr:uid="{FFB543F4-461D-4CB6-9C56-D1B499ABD294}"/>
    <cellStyle name="Comma 4 4 2 2 3 2" xfId="2785" xr:uid="{502ECC54-E243-4F62-AA6A-4EFE2C3E746D}"/>
    <cellStyle name="Comma 4 4 2 2 3 2 2" xfId="6459" xr:uid="{65F634CE-556A-4E9C-BE70-89C46DF030CA}"/>
    <cellStyle name="Comma 4 4 2 2 3 3" xfId="5089" xr:uid="{E1788D5A-2A39-4F9B-A30B-D0E262300410}"/>
    <cellStyle name="Comma 4 4 2 2 4" xfId="2786" xr:uid="{33E74FED-54DF-45C2-95F0-6D0685EF1A3C}"/>
    <cellStyle name="Comma 4 4 2 2 4 2" xfId="6460" xr:uid="{C9BF3031-0B10-4B72-83CB-69C91B240FCF}"/>
    <cellStyle name="Comma 4 4 2 2 5" xfId="4048" xr:uid="{113B2813-7692-428D-B97B-7D5D6B499A38}"/>
    <cellStyle name="Comma 4 4 2 3" xfId="764" xr:uid="{254A52C1-3B57-4360-87D1-C86F3E901B5B}"/>
    <cellStyle name="Comma 4 4 2 3 2" xfId="1416" xr:uid="{DB0DC952-9543-40C8-81AA-30233D3CACF5}"/>
    <cellStyle name="Comma 4 4 2 3 2 2" xfId="2787" xr:uid="{23451233-1A4B-40DC-8F93-926235061B24}"/>
    <cellStyle name="Comma 4 4 2 3 2 2 2" xfId="6461" xr:uid="{59FB18BD-63CE-4D92-AB72-D31C81E9C414}"/>
    <cellStyle name="Comma 4 4 2 3 2 3" xfId="5090" xr:uid="{90777763-D97F-4827-8EBD-6BC2CF07F694}"/>
    <cellStyle name="Comma 4 4 2 3 3" xfId="2788" xr:uid="{F5F8D6FD-27D3-4F2B-846F-D8A0F9E15209}"/>
    <cellStyle name="Comma 4 4 2 3 3 2" xfId="6462" xr:uid="{E1E7B13E-F4F3-44D4-B90D-710E123A3CBC}"/>
    <cellStyle name="Comma 4 4 2 3 4" xfId="4450" xr:uid="{2D2B2947-6AD5-4149-8FB0-E53F812EC342}"/>
    <cellStyle name="Comma 4 4 2 4" xfId="540" xr:uid="{18C04888-7845-42C3-BD0E-9C246FDE0002}"/>
    <cellStyle name="Comma 4 4 2 4 2" xfId="1417" xr:uid="{BCA8E79E-E5E0-4EEC-B20F-EBB6F32732E6}"/>
    <cellStyle name="Comma 4 4 2 4 2 2" xfId="2789" xr:uid="{8F0D495E-EA42-4B4A-9ABE-B5B67E28DEBF}"/>
    <cellStyle name="Comma 4 4 2 4 2 2 2" xfId="6463" xr:uid="{1161F249-A4D1-4C9B-AAE1-6EF4EEC898F4}"/>
    <cellStyle name="Comma 4 4 2 4 2 3" xfId="5091" xr:uid="{F718C1A8-8608-41F9-8456-94FC4EA0D5E4}"/>
    <cellStyle name="Comma 4 4 2 4 3" xfId="2790" xr:uid="{8340C899-C98A-48B1-8F19-8C6841B3A566}"/>
    <cellStyle name="Comma 4 4 2 4 3 2" xfId="6464" xr:uid="{B6E3299F-C282-4282-9A19-02C214C4406D}"/>
    <cellStyle name="Comma 4 4 2 4 4" xfId="4226" xr:uid="{B7952A33-D7AA-4C68-8D8B-C932210241E1}"/>
    <cellStyle name="Comma 4 4 2 5" xfId="1418" xr:uid="{81914320-E147-48C2-BF9C-93BB0E31909B}"/>
    <cellStyle name="Comma 4 4 2 5 2" xfId="2791" xr:uid="{0A4736AD-3E4E-423C-835A-37B107167771}"/>
    <cellStyle name="Comma 4 4 2 5 2 2" xfId="6465" xr:uid="{5455EC3D-6D7C-4A08-B250-0EBFFA4C8F92}"/>
    <cellStyle name="Comma 4 4 2 5 3" xfId="5092" xr:uid="{781FF7A6-0862-491E-8557-83F5159090E3}"/>
    <cellStyle name="Comma 4 4 2 6" xfId="2792" xr:uid="{D7BCA037-FD41-41AD-AFD0-054A879628E0}"/>
    <cellStyle name="Comma 4 4 2 6 2" xfId="6466" xr:uid="{336E7783-B3E4-41E9-85EC-CCD5B90CD1B1}"/>
    <cellStyle name="Comma 4 4 2 7" xfId="3858" xr:uid="{A0A8228C-5E02-4A69-8B3D-5F1E9897C85F}"/>
    <cellStyle name="Comma 4 4 3" xfId="262" xr:uid="{AC07656B-5F87-4C57-92EE-2374D75C5818}"/>
    <cellStyle name="Comma 4 4 3 2" xfId="765" xr:uid="{DF64F284-DA12-42F4-8E7F-0B25206E7018}"/>
    <cellStyle name="Comma 4 4 3 2 2" xfId="1419" xr:uid="{191281F9-4CC6-49E6-8AA2-0BC7475FED1A}"/>
    <cellStyle name="Comma 4 4 3 2 2 2" xfId="2793" xr:uid="{4A48E5D3-A88E-4D96-8CB0-DA1B33AEE2F9}"/>
    <cellStyle name="Comma 4 4 3 2 2 2 2" xfId="6467" xr:uid="{557AD5F3-B38B-4752-817F-292A2C86D97A}"/>
    <cellStyle name="Comma 4 4 3 2 2 3" xfId="5093" xr:uid="{CFD439F0-A23F-452E-89EE-33A873A8D661}"/>
    <cellStyle name="Comma 4 4 3 2 3" xfId="2794" xr:uid="{42235C5A-7A85-4227-951D-AC4EC1D8A5F7}"/>
    <cellStyle name="Comma 4 4 3 2 3 2" xfId="6468" xr:uid="{E35F130A-1503-48CE-A6B5-3B24374FC6FD}"/>
    <cellStyle name="Comma 4 4 3 2 4" xfId="4451" xr:uid="{1E65C721-9F98-4F76-8BB5-6E490120FC8C}"/>
    <cellStyle name="Comma 4 4 3 3" xfId="1420" xr:uid="{2EDD4A6D-6B80-4634-AAAE-34A70AE3F8D0}"/>
    <cellStyle name="Comma 4 4 3 3 2" xfId="2795" xr:uid="{27EF7D5C-C29F-412A-951C-A8F6B5FFFB0F}"/>
    <cellStyle name="Comma 4 4 3 3 2 2" xfId="6469" xr:uid="{4E2E8256-FDFB-4AC3-BBF8-258A7EA07E97}"/>
    <cellStyle name="Comma 4 4 3 3 3" xfId="5094" xr:uid="{82B333D2-7D21-45C1-852D-DE29E6919BAB}"/>
    <cellStyle name="Comma 4 4 3 4" xfId="2796" xr:uid="{857A6913-ACFA-4226-B09C-09D816F5DD35}"/>
    <cellStyle name="Comma 4 4 3 4 2" xfId="6470" xr:uid="{88518FE0-4E0A-48B1-8EF9-B2589A5EA622}"/>
    <cellStyle name="Comma 4 4 3 5" xfId="3953" xr:uid="{AA4698B0-AB06-4E6C-8CE5-10C6E79E2F77}"/>
    <cellStyle name="Comma 4 4 4" xfId="766" xr:uid="{9CA922F5-7CC4-426F-BE7A-5639666ABB04}"/>
    <cellStyle name="Comma 4 4 4 2" xfId="1421" xr:uid="{56DC0B24-EE36-466D-A1D4-8912F03EC2AA}"/>
    <cellStyle name="Comma 4 4 4 2 2" xfId="2797" xr:uid="{9ECD9885-B5BC-4F6D-80E9-F60AC15AA10A}"/>
    <cellStyle name="Comma 4 4 4 2 2 2" xfId="6471" xr:uid="{6ABC8C74-CCEC-4B87-8228-66B99FA3FFAB}"/>
    <cellStyle name="Comma 4 4 4 2 3" xfId="5095" xr:uid="{9471CD2C-9A05-4395-B9EC-BEB40C88F2BE}"/>
    <cellStyle name="Comma 4 4 4 3" xfId="2798" xr:uid="{642C4816-CC62-4284-ADC6-E3266DEF79DF}"/>
    <cellStyle name="Comma 4 4 4 3 2" xfId="6472" xr:uid="{44173199-7528-4E42-8953-781313A0A2BF}"/>
    <cellStyle name="Comma 4 4 4 4" xfId="4452" xr:uid="{E8AAB19C-9B93-4076-8B94-A4B6718A6EA5}"/>
    <cellStyle name="Comma 4 4 5" xfId="445" xr:uid="{967A6E3E-74D6-4280-A20B-53A9B426257A}"/>
    <cellStyle name="Comma 4 4 5 2" xfId="1422" xr:uid="{201DFEE8-312C-4167-A3C8-8ABBF1A3B64F}"/>
    <cellStyle name="Comma 4 4 5 2 2" xfId="2799" xr:uid="{B8BAD43B-93DE-4E6D-A778-25286C004B0A}"/>
    <cellStyle name="Comma 4 4 5 2 2 2" xfId="6473" xr:uid="{2CA6D827-FB39-46E2-A911-9BE78C3FCD85}"/>
    <cellStyle name="Comma 4 4 5 2 3" xfId="5096" xr:uid="{0BD025FD-777D-407B-9D29-F92DAD6BBB56}"/>
    <cellStyle name="Comma 4 4 5 3" xfId="2800" xr:uid="{C7B35232-ED88-4181-B48E-D613D09149F3}"/>
    <cellStyle name="Comma 4 4 5 3 2" xfId="6474" xr:uid="{C8F05568-6466-4F39-8BAD-7398E2210B35}"/>
    <cellStyle name="Comma 4 4 5 4" xfId="4131" xr:uid="{6F35DB63-1E3F-4149-8B37-7B6A8F93F74A}"/>
    <cellStyle name="Comma 4 4 6" xfId="1423" xr:uid="{F02A08CA-BB5A-46DF-B1A4-C9421FA7349A}"/>
    <cellStyle name="Comma 4 4 6 2" xfId="2801" xr:uid="{BDDB205E-7BF4-423B-BFF4-CFA19F956E6A}"/>
    <cellStyle name="Comma 4 4 6 2 2" xfId="6475" xr:uid="{F2B9EAD8-F0E0-4DFE-9F9E-DA685E20B87F}"/>
    <cellStyle name="Comma 4 4 6 3" xfId="5097" xr:uid="{4D716FE6-89B0-463F-BB0B-5AD1425511B4}"/>
    <cellStyle name="Comma 4 4 7" xfId="2802" xr:uid="{E0AFF0D5-75D6-4A95-AF49-16E94235E52B}"/>
    <cellStyle name="Comma 4 4 7 2" xfId="6476" xr:uid="{EF06E7F7-B078-4CA5-BC6B-D6FBDA590CEA}"/>
    <cellStyle name="Comma 4 4 8" xfId="3763" xr:uid="{C253F6B9-8741-432B-A08A-8AADDDFF34B3}"/>
    <cellStyle name="Comma 4 5" xfId="48" xr:uid="{9CC6D541-85F4-4E3F-8E9A-5B647E1C5775}"/>
    <cellStyle name="Comma 4 5 2" xfId="171" xr:uid="{DB755448-DD91-4D84-B07C-BDF0CBAD1F98}"/>
    <cellStyle name="Comma 4 5 2 2" xfId="380" xr:uid="{612AA85F-0E82-406F-B258-249CA555E855}"/>
    <cellStyle name="Comma 4 5 2 2 2" xfId="767" xr:uid="{20EA22D6-F0FD-4460-BCFB-A64A13AE7BD1}"/>
    <cellStyle name="Comma 4 5 2 2 2 2" xfId="1424" xr:uid="{51F51C88-EC5E-4F15-B654-D3C80F22DCB7}"/>
    <cellStyle name="Comma 4 5 2 2 2 2 2" xfId="2803" xr:uid="{51DE2EAD-99DA-4771-9DEF-75A70EB416B0}"/>
    <cellStyle name="Comma 4 5 2 2 2 2 2 2" xfId="6477" xr:uid="{203CD8ED-481F-48B9-AEB3-2FAFDC2DEDB2}"/>
    <cellStyle name="Comma 4 5 2 2 2 2 3" xfId="5098" xr:uid="{349C632F-C9B1-473C-864C-D1FD68C9C7CA}"/>
    <cellStyle name="Comma 4 5 2 2 2 3" xfId="2804" xr:uid="{B66EC3BC-8196-4962-9347-100B42E0F922}"/>
    <cellStyle name="Comma 4 5 2 2 2 3 2" xfId="6478" xr:uid="{6C69B399-5B86-4FCD-9325-9CC9B2433385}"/>
    <cellStyle name="Comma 4 5 2 2 2 4" xfId="4453" xr:uid="{A37CEEC1-4C52-4577-8F7B-6E2440F9B2F5}"/>
    <cellStyle name="Comma 4 5 2 2 3" xfId="1425" xr:uid="{5FFC83B8-4633-4E7B-AF4D-4479F285405E}"/>
    <cellStyle name="Comma 4 5 2 2 3 2" xfId="2805" xr:uid="{07D715FE-B63C-4CD9-83DF-090661FE549E}"/>
    <cellStyle name="Comma 4 5 2 2 3 2 2" xfId="6479" xr:uid="{224207E6-FFB1-4BAE-8B98-79643ACD0FDF}"/>
    <cellStyle name="Comma 4 5 2 2 3 3" xfId="5099" xr:uid="{7C8F2B70-568C-4AD3-BF90-1DF200F8DFC4}"/>
    <cellStyle name="Comma 4 5 2 2 4" xfId="2806" xr:uid="{F1E1C485-9B91-4611-B3ED-2581FAC78D30}"/>
    <cellStyle name="Comma 4 5 2 2 4 2" xfId="6480" xr:uid="{527B7DFA-387A-4528-B091-1C17827CBAA0}"/>
    <cellStyle name="Comma 4 5 2 2 5" xfId="4068" xr:uid="{F3FD03C4-67DC-4870-B34C-6F07D9C5D6F8}"/>
    <cellStyle name="Comma 4 5 2 3" xfId="768" xr:uid="{D3610C9F-6B47-44F8-90C2-6A4141D88EC7}"/>
    <cellStyle name="Comma 4 5 2 3 2" xfId="1426" xr:uid="{2E3458DA-84A6-4457-9F07-51F418DD9870}"/>
    <cellStyle name="Comma 4 5 2 3 2 2" xfId="2807" xr:uid="{45ADCA2B-2120-4C27-B20B-DF0DF8EAB9EB}"/>
    <cellStyle name="Comma 4 5 2 3 2 2 2" xfId="6481" xr:uid="{1C4EBED9-F9AD-426B-9B03-9462A815D544}"/>
    <cellStyle name="Comma 4 5 2 3 2 3" xfId="5100" xr:uid="{40983D40-0A9F-4A22-867B-D0E1CE916AEB}"/>
    <cellStyle name="Comma 4 5 2 3 3" xfId="2808" xr:uid="{2D2CF010-FFE8-4C7E-AB3A-7ECD6963C8AC}"/>
    <cellStyle name="Comma 4 5 2 3 3 2" xfId="6482" xr:uid="{0506B6ED-EF3B-43FE-89D7-F13320A57074}"/>
    <cellStyle name="Comma 4 5 2 3 4" xfId="4454" xr:uid="{83AF72F1-F06C-4ABD-A686-6D561A062D7A}"/>
    <cellStyle name="Comma 4 5 2 4" xfId="560" xr:uid="{6B8783E4-1EBA-40B4-97D0-D9A916FF5032}"/>
    <cellStyle name="Comma 4 5 2 4 2" xfId="1427" xr:uid="{1B8C23C9-CD50-431C-A21A-8A19C88A8615}"/>
    <cellStyle name="Comma 4 5 2 4 2 2" xfId="2809" xr:uid="{5EF36B41-666B-4167-A045-F6ECA9B4BBB7}"/>
    <cellStyle name="Comma 4 5 2 4 2 2 2" xfId="6483" xr:uid="{15DD549E-0715-4F99-A2EE-C37D21B8F731}"/>
    <cellStyle name="Comma 4 5 2 4 2 3" xfId="5101" xr:uid="{54A91FB5-36AF-4B02-A6F8-821DFA00B681}"/>
    <cellStyle name="Comma 4 5 2 4 3" xfId="2810" xr:uid="{09912027-E378-4444-BA4F-7AC6A4C02E81}"/>
    <cellStyle name="Comma 4 5 2 4 3 2" xfId="6484" xr:uid="{6D1F7716-1C07-43C6-8E12-2BBB0C44E6AB}"/>
    <cellStyle name="Comma 4 5 2 4 4" xfId="4246" xr:uid="{18DE6FCB-29D0-4632-A11E-A1784FC08305}"/>
    <cellStyle name="Comma 4 5 2 5" xfId="1428" xr:uid="{02B99FCA-00E7-4F68-A1E2-B98F43683859}"/>
    <cellStyle name="Comma 4 5 2 5 2" xfId="2811" xr:uid="{0C72214B-5639-4220-8506-85C47E3C8BB9}"/>
    <cellStyle name="Comma 4 5 2 5 2 2" xfId="6485" xr:uid="{A12CAE73-6FDA-4D5E-897B-219D606AAA00}"/>
    <cellStyle name="Comma 4 5 2 5 3" xfId="5102" xr:uid="{741FA69B-804E-47F1-B3FB-B10AEF0C0C7C}"/>
    <cellStyle name="Comma 4 5 2 6" xfId="2812" xr:uid="{9433637D-75EE-40AF-BC6B-DE4851F84FE1}"/>
    <cellStyle name="Comma 4 5 2 6 2" xfId="6486" xr:uid="{699FCDC0-ECB9-4050-9378-DF0A2F5267D0}"/>
    <cellStyle name="Comma 4 5 2 7" xfId="3878" xr:uid="{D16F9CBA-27AC-4189-BDFE-88691641BE2A}"/>
    <cellStyle name="Comma 4 5 3" xfId="263" xr:uid="{57C5E7E3-E10C-4E97-8F4D-8427FB6617BB}"/>
    <cellStyle name="Comma 4 5 3 2" xfId="769" xr:uid="{D854B946-3ABC-4E18-8FF0-46F369E2274F}"/>
    <cellStyle name="Comma 4 5 3 2 2" xfId="1429" xr:uid="{500E21AB-ADE2-4091-A485-B21D4C801FBF}"/>
    <cellStyle name="Comma 4 5 3 2 2 2" xfId="2813" xr:uid="{16E3F6B6-C33E-435E-A2AC-3C2CF18BCDD6}"/>
    <cellStyle name="Comma 4 5 3 2 2 2 2" xfId="6487" xr:uid="{D76368FC-118F-412E-AD86-51062340B76A}"/>
    <cellStyle name="Comma 4 5 3 2 2 3" xfId="5103" xr:uid="{43DD1B11-8D4D-4DF2-9300-F4D8A7B8A747}"/>
    <cellStyle name="Comma 4 5 3 2 3" xfId="2814" xr:uid="{EB99E05B-D034-4F58-B3EA-3D3464272C70}"/>
    <cellStyle name="Comma 4 5 3 2 3 2" xfId="6488" xr:uid="{1B92C5D3-4B75-492E-B876-D38139554BE9}"/>
    <cellStyle name="Comma 4 5 3 2 4" xfId="4455" xr:uid="{7439932A-684A-4827-8A66-53D5235615C6}"/>
    <cellStyle name="Comma 4 5 3 3" xfId="1430" xr:uid="{6A3E9470-7C43-4945-BB0F-A92D29D14B8B}"/>
    <cellStyle name="Comma 4 5 3 3 2" xfId="2815" xr:uid="{DF33037E-DF45-41FF-A785-4899C24B52E1}"/>
    <cellStyle name="Comma 4 5 3 3 2 2" xfId="6489" xr:uid="{ED941BE5-AD15-42C2-80E1-0A5796F98ACA}"/>
    <cellStyle name="Comma 4 5 3 3 3" xfId="5104" xr:uid="{6D3B01F2-5F71-4B43-B885-A8DD2DD3FB4F}"/>
    <cellStyle name="Comma 4 5 3 4" xfId="2816" xr:uid="{6E44CE9E-FF76-4189-8C84-601D342A7871}"/>
    <cellStyle name="Comma 4 5 3 4 2" xfId="6490" xr:uid="{E20D0419-6605-4CC7-B2D8-3F62F469A554}"/>
    <cellStyle name="Comma 4 5 3 5" xfId="3954" xr:uid="{A687C7E3-28B5-45CA-838A-5DD42EF10623}"/>
    <cellStyle name="Comma 4 5 4" xfId="770" xr:uid="{793A25F0-6D7B-43A7-B485-AE3C7C6B4217}"/>
    <cellStyle name="Comma 4 5 4 2" xfId="1431" xr:uid="{2E2F93E5-D138-405A-9920-B788586C118C}"/>
    <cellStyle name="Comma 4 5 4 2 2" xfId="2817" xr:uid="{BED9E60E-4894-458E-A284-21B3419FE9F9}"/>
    <cellStyle name="Comma 4 5 4 2 2 2" xfId="6491" xr:uid="{2718607E-04D1-4E81-8AAF-A2FDC9611908}"/>
    <cellStyle name="Comma 4 5 4 2 3" xfId="5105" xr:uid="{8421CB22-7AE0-4F2E-AB78-37FE1894BAD6}"/>
    <cellStyle name="Comma 4 5 4 3" xfId="2818" xr:uid="{AC67EC6A-3AE6-4653-A8BC-A050B9ADB490}"/>
    <cellStyle name="Comma 4 5 4 3 2" xfId="6492" xr:uid="{D4B32199-FBA9-456E-85C8-D1AE0C736930}"/>
    <cellStyle name="Comma 4 5 4 4" xfId="4456" xr:uid="{93C97CDC-CA3F-4144-B149-B143E2D767C0}"/>
    <cellStyle name="Comma 4 5 5" xfId="446" xr:uid="{105E9042-0FF7-4CD0-A851-187D483A6FCB}"/>
    <cellStyle name="Comma 4 5 5 2" xfId="1432" xr:uid="{CCFDF8FA-7BE1-4F9B-8F4D-14E13E2738B4}"/>
    <cellStyle name="Comma 4 5 5 2 2" xfId="2819" xr:uid="{4C154F38-9813-45AE-BFD6-08E841F434FA}"/>
    <cellStyle name="Comma 4 5 5 2 2 2" xfId="6493" xr:uid="{C0D1B779-704F-4414-AE69-3C2873C4BE6A}"/>
    <cellStyle name="Comma 4 5 5 2 3" xfId="5106" xr:uid="{493EB913-487B-4D20-AC8B-A6324070A1EE}"/>
    <cellStyle name="Comma 4 5 5 3" xfId="2820" xr:uid="{2C7D82EB-F1FF-4B01-AF65-1FAC4B53FE9D}"/>
    <cellStyle name="Comma 4 5 5 3 2" xfId="6494" xr:uid="{883BDDE5-A0F3-4512-B69A-1706089E2F16}"/>
    <cellStyle name="Comma 4 5 5 4" xfId="4132" xr:uid="{08B71563-538E-4BA9-BD88-99C4B884D4DB}"/>
    <cellStyle name="Comma 4 5 6" xfId="1433" xr:uid="{0A60E5DE-9814-4D2C-840C-2067820E9872}"/>
    <cellStyle name="Comma 4 5 6 2" xfId="2821" xr:uid="{2F230C97-A2AD-4488-9045-AF6B396BA2F5}"/>
    <cellStyle name="Comma 4 5 6 2 2" xfId="6495" xr:uid="{8CE5E027-84D3-4E5A-81C0-062BDADCC536}"/>
    <cellStyle name="Comma 4 5 6 3" xfId="5107" xr:uid="{F74A46DA-9B39-4F33-910C-9DF3965A32D9}"/>
    <cellStyle name="Comma 4 5 7" xfId="2822" xr:uid="{EDD021C1-DABB-4B72-9D99-DFE90DE66EAC}"/>
    <cellStyle name="Comma 4 5 7 2" xfId="6496" xr:uid="{C804E9C4-B300-46F1-9828-9B86E9254B8D}"/>
    <cellStyle name="Comma 4 5 8" xfId="3764" xr:uid="{F52DE40D-6B73-4B8A-B377-1B5DF5A19009}"/>
    <cellStyle name="Comma 4 6" xfId="49" xr:uid="{AA791FFB-2190-4446-8753-D102E922F63A}"/>
    <cellStyle name="Comma 4 6 2" xfId="121" xr:uid="{DF520DC0-5C8A-49FF-94ED-615E6C4A5FDB}"/>
    <cellStyle name="Comma 4 6 2 2" xfId="330" xr:uid="{0798EB80-C053-4F8E-A9B5-CE29BA52CFC6}"/>
    <cellStyle name="Comma 4 6 2 2 2" xfId="771" xr:uid="{4A4DFCAB-3BF6-4CBF-AA28-6372C65A88A2}"/>
    <cellStyle name="Comma 4 6 2 2 2 2" xfId="1434" xr:uid="{7F770FFB-4254-461E-88B1-DD1F4A0BE238}"/>
    <cellStyle name="Comma 4 6 2 2 2 2 2" xfId="2823" xr:uid="{7807B34D-0852-4E0A-827C-D4F2CE680D19}"/>
    <cellStyle name="Comma 4 6 2 2 2 2 2 2" xfId="6497" xr:uid="{E59FAB8C-5597-4F96-851C-EA1B21A2319E}"/>
    <cellStyle name="Comma 4 6 2 2 2 2 3" xfId="5108" xr:uid="{0415FAAC-D8DD-43D0-9949-A3A21F209123}"/>
    <cellStyle name="Comma 4 6 2 2 2 3" xfId="2824" xr:uid="{AFC02446-FE46-4314-9012-9A05F6095143}"/>
    <cellStyle name="Comma 4 6 2 2 2 3 2" xfId="6498" xr:uid="{6979A370-7DC1-4BFF-8766-373775B7F396}"/>
    <cellStyle name="Comma 4 6 2 2 2 4" xfId="4457" xr:uid="{DA0D90D9-FE88-413C-8003-D384822690A0}"/>
    <cellStyle name="Comma 4 6 2 2 3" xfId="1435" xr:uid="{0102B45A-6BA8-4009-ACD9-365E0EC20A3E}"/>
    <cellStyle name="Comma 4 6 2 2 3 2" xfId="2825" xr:uid="{288104F6-CBF4-4A00-B21E-C6336DF8A520}"/>
    <cellStyle name="Comma 4 6 2 2 3 2 2" xfId="6499" xr:uid="{3046AC5C-8881-4091-B737-8C1F9D5F5D0B}"/>
    <cellStyle name="Comma 4 6 2 2 3 3" xfId="5109" xr:uid="{94987A39-3082-4661-A325-BB76927CD821}"/>
    <cellStyle name="Comma 4 6 2 2 4" xfId="2826" xr:uid="{33AB6131-5B8A-4BDD-B9DC-D65A409EF1EC}"/>
    <cellStyle name="Comma 4 6 2 2 4 2" xfId="6500" xr:uid="{38CFC273-EA2F-4D09-9F29-0332ADEAFCA2}"/>
    <cellStyle name="Comma 4 6 2 2 5" xfId="4018" xr:uid="{88470D62-BF8D-421E-899C-1CD999AB766C}"/>
    <cellStyle name="Comma 4 6 2 3" xfId="772" xr:uid="{EAEA6D80-0B6D-45EC-B2BE-1FA1C7CE7D7C}"/>
    <cellStyle name="Comma 4 6 2 3 2" xfId="1436" xr:uid="{9A184D7E-C2B0-41E2-84D4-1D67603F2B2C}"/>
    <cellStyle name="Comma 4 6 2 3 2 2" xfId="2827" xr:uid="{1C4AA6F9-738D-4D3E-BDD5-B42B95315638}"/>
    <cellStyle name="Comma 4 6 2 3 2 2 2" xfId="6501" xr:uid="{759EC4DC-6800-4204-9E16-EE9A92FF1DC7}"/>
    <cellStyle name="Comma 4 6 2 3 2 3" xfId="5110" xr:uid="{CC376ABE-1CF3-4B22-A780-A06A6359FA45}"/>
    <cellStyle name="Comma 4 6 2 3 3" xfId="2828" xr:uid="{12E7C343-E0FD-477D-9670-1B34678C514D}"/>
    <cellStyle name="Comma 4 6 2 3 3 2" xfId="6502" xr:uid="{B82EA7CB-142C-4E05-8902-01388C33F4BC}"/>
    <cellStyle name="Comma 4 6 2 3 4" xfId="4458" xr:uid="{2411AF4B-F989-4D72-A2FD-87CD39330B0F}"/>
    <cellStyle name="Comma 4 6 2 4" xfId="510" xr:uid="{9C154DC1-51A4-4B61-AA3B-335B936EC1D0}"/>
    <cellStyle name="Comma 4 6 2 4 2" xfId="1437" xr:uid="{C47386EF-E8C5-4CA1-9C6D-ADE294FAF178}"/>
    <cellStyle name="Comma 4 6 2 4 2 2" xfId="2829" xr:uid="{B25D9E03-DE95-4CEA-A6A1-86AC5676BBAC}"/>
    <cellStyle name="Comma 4 6 2 4 2 2 2" xfId="6503" xr:uid="{1F790E49-3D0E-4143-9FAB-4A5B8F58EB55}"/>
    <cellStyle name="Comma 4 6 2 4 2 3" xfId="5111" xr:uid="{B030C74C-B9F6-4D5D-AAB8-2D4BEE5CFB74}"/>
    <cellStyle name="Comma 4 6 2 4 3" xfId="2830" xr:uid="{B355F87C-2C35-4E76-9448-717E6DFBDAF1}"/>
    <cellStyle name="Comma 4 6 2 4 3 2" xfId="6504" xr:uid="{F32E1502-B240-44AC-A146-F7BA901A0723}"/>
    <cellStyle name="Comma 4 6 2 4 4" xfId="4196" xr:uid="{1A74DEFD-634B-474A-A763-88DE332D00D7}"/>
    <cellStyle name="Comma 4 6 2 5" xfId="1438" xr:uid="{A7B33C5A-2A10-4D01-92FD-CADEB3B65DE8}"/>
    <cellStyle name="Comma 4 6 2 5 2" xfId="2831" xr:uid="{A3CD3481-ED53-402A-B596-BE4B9B12E40B}"/>
    <cellStyle name="Comma 4 6 2 5 2 2" xfId="6505" xr:uid="{FC733223-76F6-4399-8330-2945DE9A3A66}"/>
    <cellStyle name="Comma 4 6 2 5 3" xfId="5112" xr:uid="{7F512FDD-5C7D-4C6C-8321-904F17204568}"/>
    <cellStyle name="Comma 4 6 2 6" xfId="2832" xr:uid="{05EC57EA-6EE4-4E73-8C7B-0F0A4C20BE1C}"/>
    <cellStyle name="Comma 4 6 2 6 2" xfId="6506" xr:uid="{6FF7DF0D-40CB-417D-AEF3-C0FCC1686ADF}"/>
    <cellStyle name="Comma 4 6 2 7" xfId="3828" xr:uid="{265859CF-8149-4DC6-9CE9-606A3CF5879A}"/>
    <cellStyle name="Comma 4 6 3" xfId="264" xr:uid="{8F6F202F-8E1B-42D8-BFA3-2ADA13B85DB3}"/>
    <cellStyle name="Comma 4 6 3 2" xfId="773" xr:uid="{DBAF54AF-4BCE-4F74-B5BC-269334E419E7}"/>
    <cellStyle name="Comma 4 6 3 2 2" xfId="1439" xr:uid="{ED0C3A8E-42D7-4B0E-B81E-748147405BED}"/>
    <cellStyle name="Comma 4 6 3 2 2 2" xfId="2833" xr:uid="{C8F905C3-5326-4D03-8FE2-66E120A77146}"/>
    <cellStyle name="Comma 4 6 3 2 2 2 2" xfId="6507" xr:uid="{CE051D38-4019-44E5-81B3-5365C63A3730}"/>
    <cellStyle name="Comma 4 6 3 2 2 3" xfId="5113" xr:uid="{A9161B0E-40C8-40FE-9BB7-3680A10ADD68}"/>
    <cellStyle name="Comma 4 6 3 2 3" xfId="2834" xr:uid="{6FE5365F-7A80-4466-82B6-3E308E312E9C}"/>
    <cellStyle name="Comma 4 6 3 2 3 2" xfId="6508" xr:uid="{0D1B9797-0740-4371-AED2-38CF048DD2AC}"/>
    <cellStyle name="Comma 4 6 3 2 4" xfId="4459" xr:uid="{83691A76-6F6B-404E-ADBD-84888649B7DD}"/>
    <cellStyle name="Comma 4 6 3 3" xfId="1440" xr:uid="{40E64A98-080B-4BF6-AC10-D71CA851DAF1}"/>
    <cellStyle name="Comma 4 6 3 3 2" xfId="2835" xr:uid="{EA5D4228-ECD3-422F-A52F-031F4A98982F}"/>
    <cellStyle name="Comma 4 6 3 3 2 2" xfId="6509" xr:uid="{AA5BEB67-8EAF-40A1-AF1E-38C3F169A797}"/>
    <cellStyle name="Comma 4 6 3 3 3" xfId="5114" xr:uid="{24045921-28C5-4BA6-A823-98361842213F}"/>
    <cellStyle name="Comma 4 6 3 4" xfId="2836" xr:uid="{CFAD5548-DDC8-4111-97D1-72F29EFFA8BE}"/>
    <cellStyle name="Comma 4 6 3 4 2" xfId="6510" xr:uid="{91A81BFE-96FD-40DA-A52C-2FE6891A225D}"/>
    <cellStyle name="Comma 4 6 3 5" xfId="3955" xr:uid="{08603227-CE05-4CC5-A65C-789D85DBE93D}"/>
    <cellStyle name="Comma 4 6 4" xfId="774" xr:uid="{4971B7A6-9796-4931-B098-5147C1CF7D95}"/>
    <cellStyle name="Comma 4 6 4 2" xfId="1441" xr:uid="{3E8D7366-D7E6-4549-8195-CC1AAE6F6201}"/>
    <cellStyle name="Comma 4 6 4 2 2" xfId="2837" xr:uid="{93F9C615-C828-4EE4-901E-10BE5C5FA27F}"/>
    <cellStyle name="Comma 4 6 4 2 2 2" xfId="6511" xr:uid="{0295AF5F-678D-4EC7-8CEC-8771D330DAC3}"/>
    <cellStyle name="Comma 4 6 4 2 3" xfId="5115" xr:uid="{D3C328F8-4716-4484-B3B7-6F352D20A0F6}"/>
    <cellStyle name="Comma 4 6 4 3" xfId="2838" xr:uid="{FD42C3A8-FC9F-47F2-A512-2EF7E31826AF}"/>
    <cellStyle name="Comma 4 6 4 3 2" xfId="6512" xr:uid="{2560DE8D-C2AF-4BCD-ACF6-80C7BBADF947}"/>
    <cellStyle name="Comma 4 6 4 4" xfId="4460" xr:uid="{E9CB203B-9235-40E5-BD05-7D0EF11672F5}"/>
    <cellStyle name="Comma 4 6 5" xfId="447" xr:uid="{AF2DECE1-6A7F-4B51-9538-CFCAAD94019A}"/>
    <cellStyle name="Comma 4 6 5 2" xfId="1442" xr:uid="{80A8C7E8-A493-4205-8E0A-13A7069D0C24}"/>
    <cellStyle name="Comma 4 6 5 2 2" xfId="2839" xr:uid="{F4E28374-DC31-49D6-AC16-D9EB53B9DF5B}"/>
    <cellStyle name="Comma 4 6 5 2 2 2" xfId="6513" xr:uid="{3529191F-6330-42CB-8D27-0DF36C7AB726}"/>
    <cellStyle name="Comma 4 6 5 2 3" xfId="5116" xr:uid="{E7EDC9CD-A93B-44F4-9C0A-259592F644CD}"/>
    <cellStyle name="Comma 4 6 5 3" xfId="2840" xr:uid="{0CCC1AC2-F08A-428B-ADDD-E5530A94A0A2}"/>
    <cellStyle name="Comma 4 6 5 3 2" xfId="6514" xr:uid="{7143A84A-E11F-4C39-9123-B4607880A9B0}"/>
    <cellStyle name="Comma 4 6 5 4" xfId="4133" xr:uid="{B7D176A2-7023-45F1-88FA-01C7930964E2}"/>
    <cellStyle name="Comma 4 6 6" xfId="1443" xr:uid="{4EFC7093-0CD5-4153-AD06-42E59AA264B8}"/>
    <cellStyle name="Comma 4 6 6 2" xfId="2841" xr:uid="{D3039063-162D-4397-88CF-12421A35F913}"/>
    <cellStyle name="Comma 4 6 6 2 2" xfId="6515" xr:uid="{7AACBA56-02A7-4F33-8738-1BD635ACB824}"/>
    <cellStyle name="Comma 4 6 6 3" xfId="5117" xr:uid="{38C2A952-DDDE-4E0C-954F-E98355222925}"/>
    <cellStyle name="Comma 4 6 7" xfId="2842" xr:uid="{BCC0B482-DFCA-46D5-A4EF-F4BC65C4307B}"/>
    <cellStyle name="Comma 4 6 7 2" xfId="6516" xr:uid="{72E199FD-2A1C-46FE-80AA-C1571A9A1066}"/>
    <cellStyle name="Comma 4 6 8" xfId="3765" xr:uid="{FA88946E-5227-4B59-9642-BE576D46D23A}"/>
    <cellStyle name="Comma 4 7" xfId="106" xr:uid="{4E1ECB5E-4C16-4C1B-9081-B83EA3AC543C}"/>
    <cellStyle name="Comma 4 7 2" xfId="315" xr:uid="{0CCEDB22-07BA-4445-8426-BB5D56C86A28}"/>
    <cellStyle name="Comma 4 7 2 2" xfId="775" xr:uid="{58008F49-C8BD-42FD-B6E9-A6BBF95378E7}"/>
    <cellStyle name="Comma 4 7 2 2 2" xfId="1444" xr:uid="{CFEEFCBE-17EB-434B-8176-B812DFB5772A}"/>
    <cellStyle name="Comma 4 7 2 2 2 2" xfId="2843" xr:uid="{2C1B4BD0-E909-43B4-B2B8-B23639AEF515}"/>
    <cellStyle name="Comma 4 7 2 2 2 2 2" xfId="6517" xr:uid="{EEA2C84D-C3D8-443F-A6D0-494D5B6A3CD3}"/>
    <cellStyle name="Comma 4 7 2 2 2 3" xfId="5118" xr:uid="{2BD27B55-BD98-4FAD-868D-84C7F275E983}"/>
    <cellStyle name="Comma 4 7 2 2 3" xfId="2844" xr:uid="{994A9CE0-1A1E-478C-B6D6-E010CD7F8158}"/>
    <cellStyle name="Comma 4 7 2 2 3 2" xfId="6518" xr:uid="{F13EDDA4-3A8B-4AEA-8E51-3931C1A3A626}"/>
    <cellStyle name="Comma 4 7 2 2 4" xfId="4461" xr:uid="{59537122-2473-47F8-94EB-969AC3006AFB}"/>
    <cellStyle name="Comma 4 7 2 3" xfId="1445" xr:uid="{A052F362-673E-45BD-A9FD-3960C35FCB9D}"/>
    <cellStyle name="Comma 4 7 2 3 2" xfId="2845" xr:uid="{B2599689-2F52-4054-AA2E-BD925114CDD4}"/>
    <cellStyle name="Comma 4 7 2 3 2 2" xfId="6519" xr:uid="{963CED52-884A-45A0-9791-E4CB29066399}"/>
    <cellStyle name="Comma 4 7 2 3 3" xfId="5119" xr:uid="{9420CAAD-9393-42BC-8E48-B022EB6D1C86}"/>
    <cellStyle name="Comma 4 7 2 4" xfId="2846" xr:uid="{AF1EAABD-A2DC-4220-A5A9-D38D8360904E}"/>
    <cellStyle name="Comma 4 7 2 4 2" xfId="6520" xr:uid="{2954B40F-06B9-4D13-B944-066A98A5D08B}"/>
    <cellStyle name="Comma 4 7 2 5" xfId="4003" xr:uid="{DC4958C1-4DDE-47B4-ACD7-C3796F203D18}"/>
    <cellStyle name="Comma 4 7 3" xfId="776" xr:uid="{705A7B18-A432-42A1-8A64-6D44B306D095}"/>
    <cellStyle name="Comma 4 7 3 2" xfId="1446" xr:uid="{29F8B9E1-E874-474B-B5A6-B8598820F689}"/>
    <cellStyle name="Comma 4 7 3 2 2" xfId="2847" xr:uid="{C99E3658-F334-49BF-84FA-1A66E764EDCA}"/>
    <cellStyle name="Comma 4 7 3 2 2 2" xfId="6521" xr:uid="{D975CA88-98F3-49F2-9901-F5A2BE05AE05}"/>
    <cellStyle name="Comma 4 7 3 2 3" xfId="5120" xr:uid="{2A3692F2-7683-4B9A-8DC9-85550F88480E}"/>
    <cellStyle name="Comma 4 7 3 3" xfId="2848" xr:uid="{BCD40B86-40B4-48C9-8F60-4EE883D0A77C}"/>
    <cellStyle name="Comma 4 7 3 3 2" xfId="6522" xr:uid="{DFDFF21F-767A-4150-804A-F3CBB97487F5}"/>
    <cellStyle name="Comma 4 7 3 4" xfId="4462" xr:uid="{901B6D81-B105-4D74-92C3-3EDDD09DF934}"/>
    <cellStyle name="Comma 4 7 4" xfId="495" xr:uid="{D3B8F3E6-C83A-4171-9236-10A6E4751042}"/>
    <cellStyle name="Comma 4 7 4 2" xfId="1447" xr:uid="{74E0A53B-89A0-4363-B493-8D371D72ECEF}"/>
    <cellStyle name="Comma 4 7 4 2 2" xfId="2849" xr:uid="{AB4F9DA9-E79F-484F-8592-D11703AC2A73}"/>
    <cellStyle name="Comma 4 7 4 2 2 2" xfId="6523" xr:uid="{33CCE5E6-281B-4E57-A383-73130FC3330B}"/>
    <cellStyle name="Comma 4 7 4 2 3" xfId="5121" xr:uid="{EF718D27-5606-4342-AD41-80A5A19E3054}"/>
    <cellStyle name="Comma 4 7 4 3" xfId="2850" xr:uid="{8DE0C229-77A7-4498-8C05-2B4F2FD8EE16}"/>
    <cellStyle name="Comma 4 7 4 3 2" xfId="6524" xr:uid="{B6927247-B82A-4D0B-B941-F4D24008C6A0}"/>
    <cellStyle name="Comma 4 7 4 4" xfId="4181" xr:uid="{11E9A6A0-75B9-4969-81F1-2B4C40FE7916}"/>
    <cellStyle name="Comma 4 7 5" xfId="1448" xr:uid="{6D52A7A8-FB18-443E-BC1E-9119BC11BD3B}"/>
    <cellStyle name="Comma 4 7 5 2" xfId="2851" xr:uid="{98D2D9CB-EE33-4008-B723-35791DC2BE98}"/>
    <cellStyle name="Comma 4 7 5 2 2" xfId="6525" xr:uid="{8141270F-8842-4A79-8AEF-6B742BD5153E}"/>
    <cellStyle name="Comma 4 7 5 3" xfId="5122" xr:uid="{B562AEF7-8970-4DDB-AE55-FB185E747F5F}"/>
    <cellStyle name="Comma 4 7 6" xfId="2852" xr:uid="{189A3D17-6189-4F7B-8C74-26EAF85393A4}"/>
    <cellStyle name="Comma 4 7 6 2" xfId="6526" xr:uid="{C939E7AB-D877-44E4-8B9A-54CFA3351264}"/>
    <cellStyle name="Comma 4 7 7" xfId="3813" xr:uid="{F3813448-5D05-4A82-8B62-A1353FB41FFB}"/>
    <cellStyle name="Comma 4 8" xfId="256" xr:uid="{AEBC343E-1053-453A-A2AB-75A3A7C2C71C}"/>
    <cellStyle name="Comma 4 8 2" xfId="777" xr:uid="{1163826F-986E-4F15-9F3E-74566A93672A}"/>
    <cellStyle name="Comma 4 8 2 2" xfId="1449" xr:uid="{7C75F344-0022-4634-99ED-34D7DDB568CD}"/>
    <cellStyle name="Comma 4 8 2 2 2" xfId="2853" xr:uid="{73B6C2F7-287F-4947-AB79-6C105FA101CD}"/>
    <cellStyle name="Comma 4 8 2 2 2 2" xfId="6527" xr:uid="{D71BECA6-FC33-4724-A2B7-5ABD92C2F2EF}"/>
    <cellStyle name="Comma 4 8 2 2 3" xfId="5123" xr:uid="{F5CE196E-902E-4A06-A61A-26F2B5C35490}"/>
    <cellStyle name="Comma 4 8 2 3" xfId="2854" xr:uid="{0BC5C515-E468-48AE-8DF7-4A14F51FD0D8}"/>
    <cellStyle name="Comma 4 8 2 3 2" xfId="6528" xr:uid="{C0EF02E4-E967-4FAD-B4D3-CD867F23A2F6}"/>
    <cellStyle name="Comma 4 8 2 4" xfId="4463" xr:uid="{EECA16E2-7BD9-4557-BEB3-C91F4239D41F}"/>
    <cellStyle name="Comma 4 8 3" xfId="1450" xr:uid="{F95F1FC4-D6DC-4F4E-ADE4-551B79CB22E4}"/>
    <cellStyle name="Comma 4 8 3 2" xfId="2855" xr:uid="{E1B0CBA4-1DD3-447B-81B8-1A94F9138E6B}"/>
    <cellStyle name="Comma 4 8 3 2 2" xfId="6529" xr:uid="{D42809BA-9A00-4BA9-86F3-8D22C0DA7148}"/>
    <cellStyle name="Comma 4 8 3 3" xfId="5124" xr:uid="{759EC30B-22F0-4A51-9F5A-E90F93326D9F}"/>
    <cellStyle name="Comma 4 8 4" xfId="2856" xr:uid="{B857E74C-DFE2-44F2-A33F-D0EFE0203D6F}"/>
    <cellStyle name="Comma 4 8 4 2" xfId="6530" xr:uid="{FDBD902B-DA5C-408D-AC70-8901C73B7201}"/>
    <cellStyle name="Comma 4 8 5" xfId="3947" xr:uid="{2606D227-5FBE-457E-B4CB-31CD1846C9D6}"/>
    <cellStyle name="Comma 4 9" xfId="211" xr:uid="{C3B0427A-0433-4EF8-A47E-B98AE533B572}"/>
    <cellStyle name="Comma 4 9 2" xfId="778" xr:uid="{0FA19B29-705B-4926-A77D-BE73BBB5C831}"/>
    <cellStyle name="Comma 4 9 2 2" xfId="1451" xr:uid="{C115EEA2-9A5F-4375-9F5A-E166522A60FB}"/>
    <cellStyle name="Comma 4 9 2 2 2" xfId="2857" xr:uid="{DEB5C98F-F7D3-43AF-8541-3400C1C71784}"/>
    <cellStyle name="Comma 4 9 2 2 2 2" xfId="6531" xr:uid="{21E15DB1-6479-4ED2-B0C7-BA70637F0E4E}"/>
    <cellStyle name="Comma 4 9 2 2 3" xfId="5125" xr:uid="{67753A0E-88BD-4595-8468-AF870053CFC9}"/>
    <cellStyle name="Comma 4 9 2 3" xfId="2858" xr:uid="{260FEC94-DF60-4ADA-854E-145B915C2194}"/>
    <cellStyle name="Comma 4 9 2 3 2" xfId="6532" xr:uid="{5B056137-00A3-41A2-B9CA-37E9129A61FE}"/>
    <cellStyle name="Comma 4 9 2 4" xfId="4464" xr:uid="{A19689BE-3546-4747-8F77-40A3675A3F8C}"/>
    <cellStyle name="Comma 4 9 3" xfId="1452" xr:uid="{DDF45514-BFCE-449B-B271-D41BB1D875C9}"/>
    <cellStyle name="Comma 4 9 3 2" xfId="2859" xr:uid="{FC594212-6C28-4758-963E-BF7914DF6F75}"/>
    <cellStyle name="Comma 4 9 3 2 2" xfId="6533" xr:uid="{E75FDB7E-DF12-498A-A1C8-2677E44BD721}"/>
    <cellStyle name="Comma 4 9 3 3" xfId="5126" xr:uid="{A81ADFAE-8051-49AA-B57B-1E579599A208}"/>
    <cellStyle name="Comma 4 9 4" xfId="2860" xr:uid="{7D83645C-4F12-42FF-A1B2-68F67621D0F2}"/>
    <cellStyle name="Comma 4 9 4 2" xfId="6534" xr:uid="{3EDA6BAA-4B6A-434B-BC4C-93636D40BC69}"/>
    <cellStyle name="Comma 4 9 5" xfId="3904" xr:uid="{EA29C18A-4D4B-4164-80D1-BF82CBBFA13C}"/>
    <cellStyle name="Comma 5" xfId="50" xr:uid="{326EE06D-5203-4EE4-A564-6AAA8EFAE36B}"/>
    <cellStyle name="Comma 5 10" xfId="448" xr:uid="{AD5CA3C2-F158-4C08-9890-B4CE3220FD22}"/>
    <cellStyle name="Comma 5 10 2" xfId="1453" xr:uid="{D7CB40E2-4AED-479B-9880-8EC2C721EF2E}"/>
    <cellStyle name="Comma 5 10 2 2" xfId="2861" xr:uid="{AB5809F0-33B5-4010-8900-09C7070A3439}"/>
    <cellStyle name="Comma 5 10 2 2 2" xfId="6535" xr:uid="{2ACDC9FA-504C-4ED0-9228-17D6394E17DF}"/>
    <cellStyle name="Comma 5 10 2 3" xfId="5127" xr:uid="{DD2544B7-0CED-479E-AC41-613AADE8C482}"/>
    <cellStyle name="Comma 5 10 3" xfId="2862" xr:uid="{13ADA0EE-A32C-41AA-B578-2C1BD1231DCF}"/>
    <cellStyle name="Comma 5 10 3 2" xfId="6536" xr:uid="{60758F1B-E831-4587-9E40-435F38E6D1AD}"/>
    <cellStyle name="Comma 5 10 4" xfId="4134" xr:uid="{0C63FCBD-17D1-4011-9D06-39169285017B}"/>
    <cellStyle name="Comma 5 11" xfId="1454" xr:uid="{9A5D824F-41A2-4B33-9014-5163A104E10F}"/>
    <cellStyle name="Comma 5 11 2" xfId="2863" xr:uid="{01C53F84-4F02-4D64-ADE6-1C60033B4AB3}"/>
    <cellStyle name="Comma 5 11 2 2" xfId="6537" xr:uid="{97DB53E6-D1FB-4F49-B6DE-0EFC4E9F6364}"/>
    <cellStyle name="Comma 5 11 3" xfId="5128" xr:uid="{75606C67-55C3-44E7-8599-AC11B7FA71A8}"/>
    <cellStyle name="Comma 5 12" xfId="2864" xr:uid="{B6F2AC12-14C0-4450-9E34-C85EFCD36134}"/>
    <cellStyle name="Comma 5 12 2" xfId="6538" xr:uid="{1D3CD4A4-4B34-428B-8B94-413DB296DD92}"/>
    <cellStyle name="Comma 5 13" xfId="3766" xr:uid="{C5024F62-45C7-4EF3-A962-2177F3C47158}"/>
    <cellStyle name="Comma 5 2" xfId="51" xr:uid="{FEB5FFA5-EC11-45B0-909A-CF812D8AE8DF}"/>
    <cellStyle name="Comma 5 2 2" xfId="143" xr:uid="{6CD39ECF-9C3E-4C3D-ABDC-E21534CBF35F}"/>
    <cellStyle name="Comma 5 2 2 2" xfId="352" xr:uid="{716DD3A1-89A3-4697-B5CF-68403E3E78E1}"/>
    <cellStyle name="Comma 5 2 2 2 2" xfId="779" xr:uid="{1A3BEAA3-08A6-4D53-BF1E-B50688658F4C}"/>
    <cellStyle name="Comma 5 2 2 2 2 2" xfId="1455" xr:uid="{CFBD2088-AE02-4323-8D03-2E4485933F1A}"/>
    <cellStyle name="Comma 5 2 2 2 2 2 2" xfId="2865" xr:uid="{E05D0DAC-7A6E-4B68-B317-9DD72916C127}"/>
    <cellStyle name="Comma 5 2 2 2 2 2 2 2" xfId="6539" xr:uid="{EF52798D-281D-474A-AF9B-4FBD15EEEAD0}"/>
    <cellStyle name="Comma 5 2 2 2 2 2 3" xfId="5129" xr:uid="{DD4A8CB1-3F91-4F3E-8911-45005F397FBC}"/>
    <cellStyle name="Comma 5 2 2 2 2 3" xfId="2866" xr:uid="{0ADEF30F-70A6-4397-A7D7-9879D5A280F8}"/>
    <cellStyle name="Comma 5 2 2 2 2 3 2" xfId="6540" xr:uid="{96A7564A-3B3D-4676-BCB6-BB87C58FB2A0}"/>
    <cellStyle name="Comma 5 2 2 2 2 4" xfId="4465" xr:uid="{0470D00D-CA23-4C6D-8C47-505189DA6D2D}"/>
    <cellStyle name="Comma 5 2 2 2 3" xfId="1456" xr:uid="{DC8DB228-854F-4F76-BE10-E766FC063A95}"/>
    <cellStyle name="Comma 5 2 2 2 3 2" xfId="2867" xr:uid="{29706712-C2CF-4511-A199-025DAC033170}"/>
    <cellStyle name="Comma 5 2 2 2 3 2 2" xfId="6541" xr:uid="{C2AD9D83-A32A-4A63-ACA2-0A82755D0F0F}"/>
    <cellStyle name="Comma 5 2 2 2 3 3" xfId="5130" xr:uid="{A7A58EF0-B93D-4EA3-B65D-3EC6939F8CDF}"/>
    <cellStyle name="Comma 5 2 2 2 4" xfId="2868" xr:uid="{F5AA1598-9E45-4FFA-841B-CFD33BFEAA7A}"/>
    <cellStyle name="Comma 5 2 2 2 4 2" xfId="6542" xr:uid="{D2354B43-45B2-4953-9517-D7728B7B6832}"/>
    <cellStyle name="Comma 5 2 2 2 5" xfId="4040" xr:uid="{2A492FC9-49F7-4681-9811-C0510A06254B}"/>
    <cellStyle name="Comma 5 2 2 3" xfId="780" xr:uid="{3360EAF4-76C9-4C46-BD39-444CE622A9D1}"/>
    <cellStyle name="Comma 5 2 2 3 2" xfId="1457" xr:uid="{26D8C1BB-2BEB-4F4B-BA44-0F2BF50871DE}"/>
    <cellStyle name="Comma 5 2 2 3 2 2" xfId="2869" xr:uid="{FE0118F7-64B4-4AAD-A6D3-1A41A4C2E590}"/>
    <cellStyle name="Comma 5 2 2 3 2 2 2" xfId="6543" xr:uid="{68619E92-5B96-4AB5-A309-B528A39D61D4}"/>
    <cellStyle name="Comma 5 2 2 3 2 3" xfId="5131" xr:uid="{96E054E6-F62E-44C4-88C4-0D0C96DA9D56}"/>
    <cellStyle name="Comma 5 2 2 3 3" xfId="2870" xr:uid="{B9980C71-53A8-485D-B970-368C4E03A7A5}"/>
    <cellStyle name="Comma 5 2 2 3 3 2" xfId="6544" xr:uid="{6AB30F05-8E96-4E36-8733-A555F7D69A9E}"/>
    <cellStyle name="Comma 5 2 2 3 4" xfId="4466" xr:uid="{77B3DBD4-0138-47D5-9A26-585EFBEA96E2}"/>
    <cellStyle name="Comma 5 2 2 4" xfId="532" xr:uid="{769561FE-581F-409E-BBBE-CD3E7FB5CE72}"/>
    <cellStyle name="Comma 5 2 2 4 2" xfId="1458" xr:uid="{4DAA070E-E85C-4AF5-84A6-D006B23EE62F}"/>
    <cellStyle name="Comma 5 2 2 4 2 2" xfId="2871" xr:uid="{5D16D12A-8C71-4E51-BC60-FBDB16C9BA13}"/>
    <cellStyle name="Comma 5 2 2 4 2 2 2" xfId="6545" xr:uid="{3F0F1BA4-FE04-4679-8CAC-11A98361CEB2}"/>
    <cellStyle name="Comma 5 2 2 4 2 3" xfId="5132" xr:uid="{54924E3C-7969-4CAA-9AF8-89FF3C801DAB}"/>
    <cellStyle name="Comma 5 2 2 4 3" xfId="2872" xr:uid="{3DD8DF63-C89B-44DE-B4BA-9F590E3D3B4E}"/>
    <cellStyle name="Comma 5 2 2 4 3 2" xfId="6546" xr:uid="{7B901A6F-3301-4E8B-8268-F9A4B48761E0}"/>
    <cellStyle name="Comma 5 2 2 4 4" xfId="4218" xr:uid="{A4E13B9D-F38E-4266-81D8-5B158FC7B1C6}"/>
    <cellStyle name="Comma 5 2 2 5" xfId="1459" xr:uid="{E3115868-B242-4DED-B0C1-E81545A2B382}"/>
    <cellStyle name="Comma 5 2 2 5 2" xfId="2873" xr:uid="{3867D13D-E7D2-4CBC-A2EB-BB3506CB7FF2}"/>
    <cellStyle name="Comma 5 2 2 5 2 2" xfId="6547" xr:uid="{392D0A1F-0BC9-45EE-8937-426F81314C76}"/>
    <cellStyle name="Comma 5 2 2 5 3" xfId="5133" xr:uid="{0FF6DA61-90E5-4E18-B0CE-38FA8067C478}"/>
    <cellStyle name="Comma 5 2 2 6" xfId="2874" xr:uid="{995B222B-B84D-402C-BDC3-C8671DCFFC30}"/>
    <cellStyle name="Comma 5 2 2 6 2" xfId="6548" xr:uid="{6742A459-96AC-4F44-8DE2-B264BC99AC96}"/>
    <cellStyle name="Comma 5 2 2 7" xfId="3850" xr:uid="{94D02DB2-C620-419A-BEF6-984AAA80C34A}"/>
    <cellStyle name="Comma 5 2 3" xfId="266" xr:uid="{7FD3C146-9042-4343-9491-FF96224A115A}"/>
    <cellStyle name="Comma 5 2 3 2" xfId="781" xr:uid="{C96912A1-1741-45E4-8F1C-50F3A2C55352}"/>
    <cellStyle name="Comma 5 2 3 2 2" xfId="1460" xr:uid="{C4B0D5F0-C400-4DC5-B489-286056563829}"/>
    <cellStyle name="Comma 5 2 3 2 2 2" xfId="2875" xr:uid="{ED5899BA-F550-4F98-99D9-B6840F608AA2}"/>
    <cellStyle name="Comma 5 2 3 2 2 2 2" xfId="6549" xr:uid="{ADE9860D-68E7-4F9E-B77B-2805ED486A6B}"/>
    <cellStyle name="Comma 5 2 3 2 2 3" xfId="5134" xr:uid="{482EC50A-88FF-4DDB-B691-9EEF56E09FE2}"/>
    <cellStyle name="Comma 5 2 3 2 3" xfId="2876" xr:uid="{5DA5F5CD-387C-4866-98B7-8937FAFB9FA0}"/>
    <cellStyle name="Comma 5 2 3 2 3 2" xfId="6550" xr:uid="{99987B95-293B-4334-BC21-B73C077CC40F}"/>
    <cellStyle name="Comma 5 2 3 2 4" xfId="4467" xr:uid="{D1CCFB4B-2E5C-4B19-8864-295C8CE7FD47}"/>
    <cellStyle name="Comma 5 2 3 3" xfId="1461" xr:uid="{8D41E942-1AC4-4616-9486-3B7BDF7E0058}"/>
    <cellStyle name="Comma 5 2 3 3 2" xfId="2877" xr:uid="{6117C56A-8839-4381-8A5D-CB7CD2EC2188}"/>
    <cellStyle name="Comma 5 2 3 3 2 2" xfId="6551" xr:uid="{8EE954ED-4908-407D-981D-1060C9D1BB7D}"/>
    <cellStyle name="Comma 5 2 3 3 3" xfId="5135" xr:uid="{E471DB47-2954-4150-AE45-087AA490D36F}"/>
    <cellStyle name="Comma 5 2 3 4" xfId="2878" xr:uid="{CBD8118C-8447-4776-ACF3-79CD7C59637F}"/>
    <cellStyle name="Comma 5 2 3 4 2" xfId="6552" xr:uid="{1746DAC5-BA19-4CD9-A3AB-999F18309AB0}"/>
    <cellStyle name="Comma 5 2 3 5" xfId="3957" xr:uid="{D8E093F1-AB80-4A00-8102-533A9E55E11A}"/>
    <cellStyle name="Comma 5 2 4" xfId="782" xr:uid="{8EF3A993-6EA2-4612-B0B1-260F7A5B28DE}"/>
    <cellStyle name="Comma 5 2 4 2" xfId="1462" xr:uid="{CAD5A0A0-2A72-4848-8748-3B3E83680A73}"/>
    <cellStyle name="Comma 5 2 4 2 2" xfId="2879" xr:uid="{6F741E49-ABD1-466A-AADC-32B6A5B6A3B9}"/>
    <cellStyle name="Comma 5 2 4 2 2 2" xfId="6553" xr:uid="{BACB9FBA-E1AB-4FCC-B597-634DA7FBD12B}"/>
    <cellStyle name="Comma 5 2 4 2 3" xfId="5136" xr:uid="{A1747354-5331-431D-A877-AF8ABD13E30E}"/>
    <cellStyle name="Comma 5 2 4 3" xfId="2880" xr:uid="{ABE2A6A6-8182-4136-93DB-DC374EDE393B}"/>
    <cellStyle name="Comma 5 2 4 3 2" xfId="6554" xr:uid="{9DC49842-C5FE-444A-A3AE-FE32683BBD1C}"/>
    <cellStyle name="Comma 5 2 4 4" xfId="4468" xr:uid="{F18A2D91-30A8-4965-9291-9D01E76F9A06}"/>
    <cellStyle name="Comma 5 2 5" xfId="449" xr:uid="{86ACE9EF-F639-4DDB-B986-4C2CCEA9B703}"/>
    <cellStyle name="Comma 5 2 5 2" xfId="1463" xr:uid="{29B9E8D0-9032-4B1E-89DB-765852AB76B4}"/>
    <cellStyle name="Comma 5 2 5 2 2" xfId="2881" xr:uid="{BF9DD40C-C108-4959-A8AD-99F9E4FAE383}"/>
    <cellStyle name="Comma 5 2 5 2 2 2" xfId="6555" xr:uid="{560D7D6A-560F-4221-BC6F-40746D6C5AA8}"/>
    <cellStyle name="Comma 5 2 5 2 3" xfId="5137" xr:uid="{41561177-3EE9-4ED0-98F9-B27E965C7BA9}"/>
    <cellStyle name="Comma 5 2 5 3" xfId="2882" xr:uid="{802DB5B5-4785-453A-BFB2-44055ECE23E7}"/>
    <cellStyle name="Comma 5 2 5 3 2" xfId="6556" xr:uid="{E7F80726-13E8-4FA0-B6F6-73F24FCC089D}"/>
    <cellStyle name="Comma 5 2 5 4" xfId="4135" xr:uid="{BD8BD601-8C09-4D76-8737-24B7D9C84EFB}"/>
    <cellStyle name="Comma 5 2 6" xfId="1464" xr:uid="{C5B8F0C1-F225-4E57-9167-322EEC75994B}"/>
    <cellStyle name="Comma 5 2 6 2" xfId="2883" xr:uid="{D7CB389F-5339-4938-AD25-D9D81D44AC32}"/>
    <cellStyle name="Comma 5 2 6 2 2" xfId="6557" xr:uid="{3DE7CABC-CBE0-478E-91CD-AA86EC66CA2B}"/>
    <cellStyle name="Comma 5 2 6 3" xfId="5138" xr:uid="{CAF409D6-CB78-494C-94FB-ED81C73F6CA2}"/>
    <cellStyle name="Comma 5 2 7" xfId="2884" xr:uid="{14ECDF1C-F208-4FA9-BCE2-1F7B7409CF8E}"/>
    <cellStyle name="Comma 5 2 7 2" xfId="6558" xr:uid="{2CAFE070-F8C1-4414-8B1A-F78B5082073D}"/>
    <cellStyle name="Comma 5 2 8" xfId="3767" xr:uid="{F497C47E-EA71-468A-88F6-426A702D5A96}"/>
    <cellStyle name="Comma 5 3" xfId="52" xr:uid="{2EB6DF40-804A-4D37-B877-669F285FB547}"/>
    <cellStyle name="Comma 5 3 2" xfId="157" xr:uid="{85C98C51-E3E9-463B-BFDB-0780B8E9695D}"/>
    <cellStyle name="Comma 5 3 2 2" xfId="366" xr:uid="{70C59ADE-E549-41EC-B666-D1A2C34BF2C7}"/>
    <cellStyle name="Comma 5 3 2 2 2" xfId="783" xr:uid="{15C77B50-6722-41AD-9C9D-168BDBC8F08A}"/>
    <cellStyle name="Comma 5 3 2 2 2 2" xfId="1465" xr:uid="{2361A23F-8510-455A-A73E-A7E71DDA356F}"/>
    <cellStyle name="Comma 5 3 2 2 2 2 2" xfId="2885" xr:uid="{C513DD3F-9A39-4899-AD99-3FDD00F4C1F1}"/>
    <cellStyle name="Comma 5 3 2 2 2 2 2 2" xfId="6559" xr:uid="{45C5D802-0442-4CF8-B545-88465C1AD175}"/>
    <cellStyle name="Comma 5 3 2 2 2 2 3" xfId="5139" xr:uid="{EC730A59-1C4C-4373-BCB7-BBF5D273E1D9}"/>
    <cellStyle name="Comma 5 3 2 2 2 3" xfId="2886" xr:uid="{4A20F226-0973-4700-89CA-798934B72E8E}"/>
    <cellStyle name="Comma 5 3 2 2 2 3 2" xfId="6560" xr:uid="{4BC8A783-702D-4489-BEA8-A55A0C76A884}"/>
    <cellStyle name="Comma 5 3 2 2 2 4" xfId="4469" xr:uid="{8364A42F-FD62-4808-A42F-AC4970972A9E}"/>
    <cellStyle name="Comma 5 3 2 2 3" xfId="1466" xr:uid="{5E95E6FE-887D-4C22-93EB-DEF456E24870}"/>
    <cellStyle name="Comma 5 3 2 2 3 2" xfId="2887" xr:uid="{88825A86-7F11-4EA5-A1AF-1291BE8B4E04}"/>
    <cellStyle name="Comma 5 3 2 2 3 2 2" xfId="6561" xr:uid="{5FD1279C-AFA9-472A-BF49-587A28AE1968}"/>
    <cellStyle name="Comma 5 3 2 2 3 3" xfId="5140" xr:uid="{FB0B4FFD-E19F-4431-8C56-9D64175E03B7}"/>
    <cellStyle name="Comma 5 3 2 2 4" xfId="2888" xr:uid="{2105BA76-5CFE-4036-B925-B392AF81F1E0}"/>
    <cellStyle name="Comma 5 3 2 2 4 2" xfId="6562" xr:uid="{0BABAE4F-90F4-4FCA-AE4F-D3701E710B94}"/>
    <cellStyle name="Comma 5 3 2 2 5" xfId="4054" xr:uid="{8526611E-D1DC-4FAE-9E4D-9B4AE1D3F045}"/>
    <cellStyle name="Comma 5 3 2 3" xfId="784" xr:uid="{563C8F1E-D629-449D-82DD-05A42394F714}"/>
    <cellStyle name="Comma 5 3 2 3 2" xfId="1467" xr:uid="{CCA81323-692E-4800-A7A4-E7F42AE33124}"/>
    <cellStyle name="Comma 5 3 2 3 2 2" xfId="2889" xr:uid="{D7277A1F-E159-4BCD-A503-EEF1D97D354F}"/>
    <cellStyle name="Comma 5 3 2 3 2 2 2" xfId="6563" xr:uid="{FF547A36-0F52-4646-83CE-63919AE1B032}"/>
    <cellStyle name="Comma 5 3 2 3 2 3" xfId="5141" xr:uid="{8A6C8FB3-3702-4047-835F-4F678378B935}"/>
    <cellStyle name="Comma 5 3 2 3 3" xfId="2890" xr:uid="{367D2CB4-4FB1-4F59-AE65-B5DFC1701998}"/>
    <cellStyle name="Comma 5 3 2 3 3 2" xfId="6564" xr:uid="{41F1E76A-397E-44CE-937C-963CD26FA0D2}"/>
    <cellStyle name="Comma 5 3 2 3 4" xfId="4470" xr:uid="{760BC544-DBD1-4F6A-ACFE-8C29714E007A}"/>
    <cellStyle name="Comma 5 3 2 4" xfId="546" xr:uid="{07D8292D-7793-4CBE-A369-257D527AD54C}"/>
    <cellStyle name="Comma 5 3 2 4 2" xfId="1468" xr:uid="{3877FB42-0A6B-48FF-8A8E-1FC13E7ABF36}"/>
    <cellStyle name="Comma 5 3 2 4 2 2" xfId="2891" xr:uid="{1D7EF699-2D14-4C1B-9675-73267C7C2E49}"/>
    <cellStyle name="Comma 5 3 2 4 2 2 2" xfId="6565" xr:uid="{79316CCE-12E4-4E56-B074-53B818B8DAC2}"/>
    <cellStyle name="Comma 5 3 2 4 2 3" xfId="5142" xr:uid="{91CEDEEA-4013-4F4C-B373-D4142CBB4C16}"/>
    <cellStyle name="Comma 5 3 2 4 3" xfId="2892" xr:uid="{15D9A094-C3D9-4A90-814E-CF518E642AA1}"/>
    <cellStyle name="Comma 5 3 2 4 3 2" xfId="6566" xr:uid="{C5D1EAF5-4BB8-481C-A41D-828DDA22315A}"/>
    <cellStyle name="Comma 5 3 2 4 4" xfId="4232" xr:uid="{E404075B-905F-4C6F-A625-933BA1FDC1E4}"/>
    <cellStyle name="Comma 5 3 2 5" xfId="1469" xr:uid="{74EFBB1C-5BE4-43AA-82CE-30F59CD37F3F}"/>
    <cellStyle name="Comma 5 3 2 5 2" xfId="2893" xr:uid="{A8AEE76B-054F-4725-B383-A17DA1715C00}"/>
    <cellStyle name="Comma 5 3 2 5 2 2" xfId="6567" xr:uid="{5F1303B0-E64B-4C1E-9896-3C6C95DC0E7E}"/>
    <cellStyle name="Comma 5 3 2 5 3" xfId="5143" xr:uid="{4D47314F-9165-4B4B-8763-C5100811BE21}"/>
    <cellStyle name="Comma 5 3 2 6" xfId="2894" xr:uid="{38F24B86-3BE2-45D1-8E07-5FAB4C708D7D}"/>
    <cellStyle name="Comma 5 3 2 6 2" xfId="6568" xr:uid="{9D2B91E6-054D-4871-BF22-6A756D9A0B64}"/>
    <cellStyle name="Comma 5 3 2 7" xfId="3864" xr:uid="{78004F0D-0555-4019-B52A-D9B09DE44534}"/>
    <cellStyle name="Comma 5 3 3" xfId="267" xr:uid="{D3EC04F6-6C31-4246-B0CC-8E49491E662E}"/>
    <cellStyle name="Comma 5 3 3 2" xfId="785" xr:uid="{F262FEDD-EC19-4C51-ABDC-C17762F61CDB}"/>
    <cellStyle name="Comma 5 3 3 2 2" xfId="1470" xr:uid="{825B120A-BF13-46FC-A8D8-3F7A863CB7A4}"/>
    <cellStyle name="Comma 5 3 3 2 2 2" xfId="2895" xr:uid="{BC5118BD-20CD-4292-8E37-2DAE3837CF50}"/>
    <cellStyle name="Comma 5 3 3 2 2 2 2" xfId="6569" xr:uid="{48257138-9545-41ED-B8B5-714206B53A33}"/>
    <cellStyle name="Comma 5 3 3 2 2 3" xfId="5144" xr:uid="{69CFCDB2-179F-4DCD-93D6-BD075DF58841}"/>
    <cellStyle name="Comma 5 3 3 2 3" xfId="2896" xr:uid="{6BC0DD34-CE53-41DE-996F-92BB0C3450BD}"/>
    <cellStyle name="Comma 5 3 3 2 3 2" xfId="6570" xr:uid="{4BFBDAD8-0DE0-4ECB-A530-CD9FC5FB2B1F}"/>
    <cellStyle name="Comma 5 3 3 2 4" xfId="4471" xr:uid="{48012395-2E30-41F2-970B-0B29F3CF531F}"/>
    <cellStyle name="Comma 5 3 3 3" xfId="1471" xr:uid="{26B65866-BD5D-4D0C-B9EA-C86872197274}"/>
    <cellStyle name="Comma 5 3 3 3 2" xfId="2897" xr:uid="{EDB1E443-6548-4141-8A47-FC6D73284EF0}"/>
    <cellStyle name="Comma 5 3 3 3 2 2" xfId="6571" xr:uid="{7086E083-D833-44FE-AFC0-A8F6F8A9DE54}"/>
    <cellStyle name="Comma 5 3 3 3 3" xfId="5145" xr:uid="{9FE1DC55-FE37-405C-B1D5-F6DDDDCFF7EC}"/>
    <cellStyle name="Comma 5 3 3 4" xfId="2898" xr:uid="{61126DD9-1FF4-49FC-AC61-F8193C827ED8}"/>
    <cellStyle name="Comma 5 3 3 4 2" xfId="6572" xr:uid="{600473A2-F6EE-4076-B82C-39CCA6B29CFB}"/>
    <cellStyle name="Comma 5 3 3 5" xfId="3958" xr:uid="{B2946DFE-623A-4263-888C-7C7851829453}"/>
    <cellStyle name="Comma 5 3 4" xfId="786" xr:uid="{D3903919-72FE-4159-A8EB-E582B16CC2B5}"/>
    <cellStyle name="Comma 5 3 4 2" xfId="1472" xr:uid="{1EB8A057-AA82-44B2-926B-47015E53835E}"/>
    <cellStyle name="Comma 5 3 4 2 2" xfId="2899" xr:uid="{6BA0F005-E5EA-4981-B2EB-67C49BFD910A}"/>
    <cellStyle name="Comma 5 3 4 2 2 2" xfId="6573" xr:uid="{2BACF350-22F6-4E1E-A715-D2B9C605E3F1}"/>
    <cellStyle name="Comma 5 3 4 2 3" xfId="5146" xr:uid="{FE6F854A-FC4D-454D-B1A5-03485D5C9029}"/>
    <cellStyle name="Comma 5 3 4 3" xfId="2900" xr:uid="{0C26301D-F432-4BAD-A30D-4510D7BB971D}"/>
    <cellStyle name="Comma 5 3 4 3 2" xfId="6574" xr:uid="{D10D837C-2EEE-493B-ADA2-A156F750374A}"/>
    <cellStyle name="Comma 5 3 4 4" xfId="4472" xr:uid="{042C748B-DABF-4EA2-B2DB-2AA965A67F84}"/>
    <cellStyle name="Comma 5 3 5" xfId="450" xr:uid="{E7147528-90F9-42C7-9340-094A77FDA032}"/>
    <cellStyle name="Comma 5 3 5 2" xfId="1473" xr:uid="{E0B24F77-D90C-4FC4-A0FD-9EB3FA409EB0}"/>
    <cellStyle name="Comma 5 3 5 2 2" xfId="2901" xr:uid="{0368DBAE-27FA-43B8-8051-259F2D47F392}"/>
    <cellStyle name="Comma 5 3 5 2 2 2" xfId="6575" xr:uid="{CAF52A5A-E772-4A8A-831E-B6A5C74D22AC}"/>
    <cellStyle name="Comma 5 3 5 2 3" xfId="5147" xr:uid="{7387C972-7A20-43D9-A601-00033BFFF80B}"/>
    <cellStyle name="Comma 5 3 5 3" xfId="2902" xr:uid="{82C39C87-6B01-4AD6-BA05-C071F8FC6752}"/>
    <cellStyle name="Comma 5 3 5 3 2" xfId="6576" xr:uid="{3D5ACC01-E590-41DE-AF81-8327E79ABB0C}"/>
    <cellStyle name="Comma 5 3 5 4" xfId="4136" xr:uid="{5B1A7410-55E6-4C79-BA27-4C4A04CF5406}"/>
    <cellStyle name="Comma 5 3 6" xfId="1474" xr:uid="{5FE65E3C-F128-45D0-AC4F-CBC458DFB2CF}"/>
    <cellStyle name="Comma 5 3 6 2" xfId="2903" xr:uid="{FC4BE0F2-34CC-4CF6-A5BD-71CCF5F531FD}"/>
    <cellStyle name="Comma 5 3 6 2 2" xfId="6577" xr:uid="{081EC1CB-382C-4317-AD0D-E840F9E1D289}"/>
    <cellStyle name="Comma 5 3 6 3" xfId="5148" xr:uid="{CACE0965-9230-4E71-BE7A-C19A6352919C}"/>
    <cellStyle name="Comma 5 3 7" xfId="2904" xr:uid="{2075BCE8-45F2-4B50-8E86-C030C3563C73}"/>
    <cellStyle name="Comma 5 3 7 2" xfId="6578" xr:uid="{F3434E90-B53B-427C-A6A7-7973A25D8EB2}"/>
    <cellStyle name="Comma 5 3 8" xfId="3768" xr:uid="{D6FE8EAB-AA4F-442D-9F7A-255ECC9F6DEC}"/>
    <cellStyle name="Comma 5 4" xfId="53" xr:uid="{A5F824D7-B539-418F-9B22-1128C49F13B0}"/>
    <cellStyle name="Comma 5 4 2" xfId="177" xr:uid="{A606A045-6B23-41A4-8CB6-9F61F66D3418}"/>
    <cellStyle name="Comma 5 4 2 2" xfId="386" xr:uid="{E3CF9052-04C0-4FE4-A5D3-CC4A19BF9B53}"/>
    <cellStyle name="Comma 5 4 2 2 2" xfId="787" xr:uid="{EB7618CE-9B6C-43F3-A66D-6EFAA828C55D}"/>
    <cellStyle name="Comma 5 4 2 2 2 2" xfId="1475" xr:uid="{D9437133-137A-4726-A232-DCAD51FBF847}"/>
    <cellStyle name="Comma 5 4 2 2 2 2 2" xfId="2905" xr:uid="{87D834BA-E7C3-4ACC-9D5E-DAC095631B6D}"/>
    <cellStyle name="Comma 5 4 2 2 2 2 2 2" xfId="6579" xr:uid="{3FF1BAD6-488F-4ADA-9941-B17343C5512E}"/>
    <cellStyle name="Comma 5 4 2 2 2 2 3" xfId="5149" xr:uid="{1E5AFB20-BA82-45EC-9EBD-4EA224B57ACF}"/>
    <cellStyle name="Comma 5 4 2 2 2 3" xfId="2906" xr:uid="{E0AAB48B-142A-4219-AA50-1B6E1EC55EFE}"/>
    <cellStyle name="Comma 5 4 2 2 2 3 2" xfId="6580" xr:uid="{1CCDE53B-8D47-4449-B40F-7CD2FB15079A}"/>
    <cellStyle name="Comma 5 4 2 2 2 4" xfId="4473" xr:uid="{03373FB1-FDAD-4A06-A5A8-8DA835E23128}"/>
    <cellStyle name="Comma 5 4 2 2 3" xfId="1476" xr:uid="{4FEF55E9-3333-4D7D-BF07-3C3399A9E89B}"/>
    <cellStyle name="Comma 5 4 2 2 3 2" xfId="2907" xr:uid="{8C31CD60-6F67-4CF3-9EB2-FF8273BC3B15}"/>
    <cellStyle name="Comma 5 4 2 2 3 2 2" xfId="6581" xr:uid="{75F1EF36-7919-4786-8A61-F45B541ABAD0}"/>
    <cellStyle name="Comma 5 4 2 2 3 3" xfId="5150" xr:uid="{DDA13230-6140-4871-A66F-79707EFF794C}"/>
    <cellStyle name="Comma 5 4 2 2 4" xfId="2908" xr:uid="{70AF2084-768A-4978-8A77-46469CD4219F}"/>
    <cellStyle name="Comma 5 4 2 2 4 2" xfId="6582" xr:uid="{AF2B0862-FEB1-4632-80A3-2494B2250CB9}"/>
    <cellStyle name="Comma 5 4 2 2 5" xfId="4074" xr:uid="{C5BB9382-91DE-4830-A03F-1FA8028E76C6}"/>
    <cellStyle name="Comma 5 4 2 3" xfId="788" xr:uid="{9C37E873-7C04-4354-97E7-D65669184193}"/>
    <cellStyle name="Comma 5 4 2 3 2" xfId="1477" xr:uid="{8EE1F5A9-AB17-485B-B549-3D840CD72484}"/>
    <cellStyle name="Comma 5 4 2 3 2 2" xfId="2909" xr:uid="{52CC937E-727B-4C29-842F-DE40E1A78437}"/>
    <cellStyle name="Comma 5 4 2 3 2 2 2" xfId="6583" xr:uid="{7C4C3A78-0B1F-44A4-8F77-9819C7D09522}"/>
    <cellStyle name="Comma 5 4 2 3 2 3" xfId="5151" xr:uid="{F92C37D2-820F-4FBC-B15E-16742EA7D42A}"/>
    <cellStyle name="Comma 5 4 2 3 3" xfId="2910" xr:uid="{42C8C0C8-97CC-407B-8864-52F7A1E22259}"/>
    <cellStyle name="Comma 5 4 2 3 3 2" xfId="6584" xr:uid="{731F5F90-F5E9-4C9D-AB0F-E00E32180E36}"/>
    <cellStyle name="Comma 5 4 2 3 4" xfId="4474" xr:uid="{E355B982-510E-429F-A5FF-A09BD6B77A1D}"/>
    <cellStyle name="Comma 5 4 2 4" xfId="566" xr:uid="{1FE1246F-2E8D-4610-AD4D-44F973D822FE}"/>
    <cellStyle name="Comma 5 4 2 4 2" xfId="1478" xr:uid="{22F700AF-4FC3-4915-BD92-F68211AEFE6B}"/>
    <cellStyle name="Comma 5 4 2 4 2 2" xfId="2911" xr:uid="{21DE0687-0CE8-48DA-9F01-6BD0A2B73B53}"/>
    <cellStyle name="Comma 5 4 2 4 2 2 2" xfId="6585" xr:uid="{5607EB1D-5F2F-4D83-B2FD-E96C70782BB3}"/>
    <cellStyle name="Comma 5 4 2 4 2 3" xfId="5152" xr:uid="{F9D4770A-D804-4B7C-B777-ECAFF8C58DE2}"/>
    <cellStyle name="Comma 5 4 2 4 3" xfId="2912" xr:uid="{4442938E-8F1D-470A-B399-C2E80021FF1B}"/>
    <cellStyle name="Comma 5 4 2 4 3 2" xfId="6586" xr:uid="{1E8760E4-BDFF-4285-B5F7-8971806B4031}"/>
    <cellStyle name="Comma 5 4 2 4 4" xfId="4252" xr:uid="{55BDC3EB-06B5-43A1-8A4C-C85B3FD041AE}"/>
    <cellStyle name="Comma 5 4 2 5" xfId="1479" xr:uid="{E885D45F-DF42-4C5B-B504-6AA7DA91339A}"/>
    <cellStyle name="Comma 5 4 2 5 2" xfId="2913" xr:uid="{B1D63941-082E-4061-BEF6-7AD4D25BE1DD}"/>
    <cellStyle name="Comma 5 4 2 5 2 2" xfId="6587" xr:uid="{85696F8A-5BC5-472F-8540-814A4B8F4072}"/>
    <cellStyle name="Comma 5 4 2 5 3" xfId="5153" xr:uid="{1792AA9B-7500-4611-8251-6B74E0531C0B}"/>
    <cellStyle name="Comma 5 4 2 6" xfId="2914" xr:uid="{2446DC77-EE72-4E4C-A678-F48F9B115658}"/>
    <cellStyle name="Comma 5 4 2 6 2" xfId="6588" xr:uid="{FAA68F12-9447-4EDA-99E9-5E283A154344}"/>
    <cellStyle name="Comma 5 4 2 7" xfId="3884" xr:uid="{4115E7B5-05FD-4B0F-8262-470B34A056AB}"/>
    <cellStyle name="Comma 5 4 3" xfId="268" xr:uid="{6B43B16A-410B-418F-9D8C-63C3AD23E6F2}"/>
    <cellStyle name="Comma 5 4 3 2" xfId="789" xr:uid="{6DC551B1-28B1-4CCE-AE4D-45177C5287AD}"/>
    <cellStyle name="Comma 5 4 3 2 2" xfId="1480" xr:uid="{716E0DDF-2644-481F-8FDD-4250E87A2848}"/>
    <cellStyle name="Comma 5 4 3 2 2 2" xfId="2915" xr:uid="{0724A952-A870-4700-BC1A-ABED2F371D95}"/>
    <cellStyle name="Comma 5 4 3 2 2 2 2" xfId="6589" xr:uid="{0784F792-EA8B-44EC-B23C-8FA5600E607E}"/>
    <cellStyle name="Comma 5 4 3 2 2 3" xfId="5154" xr:uid="{2EF61F4F-63F3-47F8-AF70-10FA3FBAE882}"/>
    <cellStyle name="Comma 5 4 3 2 3" xfId="2916" xr:uid="{B13B3CD7-BDB6-4F88-8CDB-4061042944AB}"/>
    <cellStyle name="Comma 5 4 3 2 3 2" xfId="6590" xr:uid="{4103E80F-DAC9-4813-A38B-DBD766738EAB}"/>
    <cellStyle name="Comma 5 4 3 2 4" xfId="4475" xr:uid="{739D5DE8-AD3B-45FB-A085-F58D337C9B05}"/>
    <cellStyle name="Comma 5 4 3 3" xfId="1481" xr:uid="{D77F6096-9A48-4B6F-8447-FC3B87EAD66E}"/>
    <cellStyle name="Comma 5 4 3 3 2" xfId="2917" xr:uid="{A10FD25D-7669-4963-A2D5-C5F43837883E}"/>
    <cellStyle name="Comma 5 4 3 3 2 2" xfId="6591" xr:uid="{6F0B6FB6-1435-4283-9162-636DA7AABB51}"/>
    <cellStyle name="Comma 5 4 3 3 3" xfId="5155" xr:uid="{335EF6F4-E1D9-41F7-AFD5-F41B70D1C41B}"/>
    <cellStyle name="Comma 5 4 3 4" xfId="2918" xr:uid="{09EDBFE9-4ABA-48C6-879D-92221308F950}"/>
    <cellStyle name="Comma 5 4 3 4 2" xfId="6592" xr:uid="{CBA7D0AA-F7C2-465F-BFA3-742E7B9A2031}"/>
    <cellStyle name="Comma 5 4 3 5" xfId="3959" xr:uid="{A27193CD-E18A-44AE-A6E9-C44298039100}"/>
    <cellStyle name="Comma 5 4 4" xfId="790" xr:uid="{5541A26F-E340-45F8-85B2-46EF309E4CB5}"/>
    <cellStyle name="Comma 5 4 4 2" xfId="1482" xr:uid="{6E5EC742-1EFE-408A-A3B9-BB40ECDE835E}"/>
    <cellStyle name="Comma 5 4 4 2 2" xfId="2919" xr:uid="{6CB3B167-3A17-4B47-A04D-493A39DA537C}"/>
    <cellStyle name="Comma 5 4 4 2 2 2" xfId="6593" xr:uid="{7CA905FD-567A-468E-86C0-FFA80FB82EEB}"/>
    <cellStyle name="Comma 5 4 4 2 3" xfId="5156" xr:uid="{F35BAC95-A98E-40CD-A4E2-10C0E0F8D8FC}"/>
    <cellStyle name="Comma 5 4 4 3" xfId="2920" xr:uid="{355F7879-9C5B-439C-BAF6-896D1257DB30}"/>
    <cellStyle name="Comma 5 4 4 3 2" xfId="6594" xr:uid="{B2377E14-2A1C-418D-A38B-BA486674F5D5}"/>
    <cellStyle name="Comma 5 4 4 4" xfId="4476" xr:uid="{054A2C70-8FD3-4C89-A859-4DB3F5156BE8}"/>
    <cellStyle name="Comma 5 4 5" xfId="451" xr:uid="{292C1B44-C313-4252-82CE-6B66B57D30FE}"/>
    <cellStyle name="Comma 5 4 5 2" xfId="1483" xr:uid="{273208E6-7EAF-49F8-BFA4-A342AD840A8A}"/>
    <cellStyle name="Comma 5 4 5 2 2" xfId="2921" xr:uid="{86BE29F6-71B6-4CF7-A9B6-66B9C77908C9}"/>
    <cellStyle name="Comma 5 4 5 2 2 2" xfId="6595" xr:uid="{588A33EF-8952-4073-9882-B6EDD6D91A89}"/>
    <cellStyle name="Comma 5 4 5 2 3" xfId="5157" xr:uid="{9A9790C2-5CA7-460E-850D-0FA4450A5774}"/>
    <cellStyle name="Comma 5 4 5 3" xfId="2922" xr:uid="{159610FB-5A19-4E78-802E-D1C495A76160}"/>
    <cellStyle name="Comma 5 4 5 3 2" xfId="6596" xr:uid="{0F626FF1-A48C-4E52-8271-7A3E144860FC}"/>
    <cellStyle name="Comma 5 4 5 4" xfId="4137" xr:uid="{300DCBAC-4FEA-4F71-B805-9F4AFC8DAE01}"/>
    <cellStyle name="Comma 5 4 6" xfId="1484" xr:uid="{DACED521-A9DF-4630-8054-163C55D22D99}"/>
    <cellStyle name="Comma 5 4 6 2" xfId="2923" xr:uid="{F88C9AC7-83C5-4141-AF92-EDF3827AA195}"/>
    <cellStyle name="Comma 5 4 6 2 2" xfId="6597" xr:uid="{F5203161-5776-4119-9C02-0C6D9CE644B4}"/>
    <cellStyle name="Comma 5 4 6 3" xfId="5158" xr:uid="{F6421132-5869-4227-A92B-AECAB37442BC}"/>
    <cellStyle name="Comma 5 4 7" xfId="2924" xr:uid="{FCE21079-1D43-49AD-B799-221C471EAE1B}"/>
    <cellStyle name="Comma 5 4 7 2" xfId="6598" xr:uid="{80D0B647-2EB2-485B-9639-F37B04A25449}"/>
    <cellStyle name="Comma 5 4 8" xfId="3769" xr:uid="{2D5C7437-563D-42A7-B098-79B20486CAEF}"/>
    <cellStyle name="Comma 5 5" xfId="54" xr:uid="{E232099B-9C4F-4283-B0FA-CF0C2C775BC1}"/>
    <cellStyle name="Comma 5 5 2" xfId="127" xr:uid="{C454F005-81EC-413E-9DD0-EB9CD9A39EF6}"/>
    <cellStyle name="Comma 5 5 2 2" xfId="336" xr:uid="{E68A146A-A0E5-4713-8E82-0316D30DFA87}"/>
    <cellStyle name="Comma 5 5 2 2 2" xfId="791" xr:uid="{A125786B-1450-4C9C-9592-C19A785BF7F4}"/>
    <cellStyle name="Comma 5 5 2 2 2 2" xfId="1485" xr:uid="{9DB2CB0F-DABB-4C7E-939C-CBC94286104F}"/>
    <cellStyle name="Comma 5 5 2 2 2 2 2" xfId="2925" xr:uid="{E7531221-1998-4DFB-AA62-597C0DC8967E}"/>
    <cellStyle name="Comma 5 5 2 2 2 2 2 2" xfId="6599" xr:uid="{5C6F8D69-461D-4100-A395-A1C51E8B78A1}"/>
    <cellStyle name="Comma 5 5 2 2 2 2 3" xfId="5159" xr:uid="{8E9C7D5F-BF89-4697-A02F-87DF7A577B59}"/>
    <cellStyle name="Comma 5 5 2 2 2 3" xfId="2926" xr:uid="{AE353BC1-1716-4E2F-B581-DF7C7D5DE0BC}"/>
    <cellStyle name="Comma 5 5 2 2 2 3 2" xfId="6600" xr:uid="{09A2B08E-F2E1-4A51-8F69-95FBD55C50E4}"/>
    <cellStyle name="Comma 5 5 2 2 2 4" xfId="4477" xr:uid="{87956502-D7BE-44FD-A73A-1A4B00CBD758}"/>
    <cellStyle name="Comma 5 5 2 2 3" xfId="1486" xr:uid="{328395E7-BA27-4449-8749-C39DA9DB4B80}"/>
    <cellStyle name="Comma 5 5 2 2 3 2" xfId="2927" xr:uid="{F9D69DEE-4F32-49CD-8640-6AFEB65FF2F5}"/>
    <cellStyle name="Comma 5 5 2 2 3 2 2" xfId="6601" xr:uid="{CBDD7B49-061E-4234-9601-DA543CE916FF}"/>
    <cellStyle name="Comma 5 5 2 2 3 3" xfId="5160" xr:uid="{6E60187F-D202-4ECF-AA68-E1F6F49EB4F9}"/>
    <cellStyle name="Comma 5 5 2 2 4" xfId="2928" xr:uid="{F5CD4E3A-A18A-443C-8760-73C6E653A438}"/>
    <cellStyle name="Comma 5 5 2 2 4 2" xfId="6602" xr:uid="{6AC96DAD-8BD6-4960-84E3-6FF1841D2207}"/>
    <cellStyle name="Comma 5 5 2 2 5" xfId="4024" xr:uid="{961E9D09-AE5B-43B4-8172-A773DF54D410}"/>
    <cellStyle name="Comma 5 5 2 3" xfId="792" xr:uid="{49733AA9-E598-45FA-AE2E-41C52214FE95}"/>
    <cellStyle name="Comma 5 5 2 3 2" xfId="1487" xr:uid="{9ED777BF-C823-4F99-99C9-E3B3D802AAC2}"/>
    <cellStyle name="Comma 5 5 2 3 2 2" xfId="2929" xr:uid="{389AC165-F8F5-4560-9DD7-73410DBBF3D2}"/>
    <cellStyle name="Comma 5 5 2 3 2 2 2" xfId="6603" xr:uid="{5CD0ACA1-D261-4FAD-B6F9-C08B220413AF}"/>
    <cellStyle name="Comma 5 5 2 3 2 3" xfId="5161" xr:uid="{37497275-89CD-4D9F-8B04-E0AB3EA0C427}"/>
    <cellStyle name="Comma 5 5 2 3 3" xfId="2930" xr:uid="{29CD1F42-8AC8-4274-8F71-90614319300B}"/>
    <cellStyle name="Comma 5 5 2 3 3 2" xfId="6604" xr:uid="{2C940487-274E-4689-84BD-AD077F6CB0CC}"/>
    <cellStyle name="Comma 5 5 2 3 4" xfId="4478" xr:uid="{CC006E25-270A-4DF5-9131-01E9C63B7054}"/>
    <cellStyle name="Comma 5 5 2 4" xfId="516" xr:uid="{69792D46-76A5-45BB-83EC-44C9513E2DF1}"/>
    <cellStyle name="Comma 5 5 2 4 2" xfId="1488" xr:uid="{D40EE40C-8F40-4B24-A2FC-B7461618E8E5}"/>
    <cellStyle name="Comma 5 5 2 4 2 2" xfId="2931" xr:uid="{A0FC15BC-13D9-40BD-943C-A0019EDF845F}"/>
    <cellStyle name="Comma 5 5 2 4 2 2 2" xfId="6605" xr:uid="{16A72909-FA0A-4872-9FE7-A903AD267663}"/>
    <cellStyle name="Comma 5 5 2 4 2 3" xfId="5162" xr:uid="{9675134F-8DFA-469C-8269-AC8C0F0F5D87}"/>
    <cellStyle name="Comma 5 5 2 4 3" xfId="2932" xr:uid="{950E3915-2C5E-4DE0-BACD-D8D596B3D618}"/>
    <cellStyle name="Comma 5 5 2 4 3 2" xfId="6606" xr:uid="{70F6C381-798B-49F6-A345-2708AC9A6039}"/>
    <cellStyle name="Comma 5 5 2 4 4" xfId="4202" xr:uid="{698E5CF2-F9E0-4CD0-AD08-08BF1968F192}"/>
    <cellStyle name="Comma 5 5 2 5" xfId="1489" xr:uid="{71137124-2DC8-4C47-B36F-70484A0C136F}"/>
    <cellStyle name="Comma 5 5 2 5 2" xfId="2933" xr:uid="{CF9CAC3A-27FE-445E-876E-2F07FE8DBF98}"/>
    <cellStyle name="Comma 5 5 2 5 2 2" xfId="6607" xr:uid="{72E0E9A5-F90F-4E2C-A303-A297369A2CE6}"/>
    <cellStyle name="Comma 5 5 2 5 3" xfId="5163" xr:uid="{D55AED25-0786-4A6A-8FE7-AFC657878A5D}"/>
    <cellStyle name="Comma 5 5 2 6" xfId="2934" xr:uid="{D1269523-0861-4AB7-BDBB-4220F343D97C}"/>
    <cellStyle name="Comma 5 5 2 6 2" xfId="6608" xr:uid="{5BE12576-0109-4BA3-ADE8-A30ABB2DB52A}"/>
    <cellStyle name="Comma 5 5 2 7" xfId="3834" xr:uid="{0B34AD20-7002-4318-B5C5-285597DBFD79}"/>
    <cellStyle name="Comma 5 5 3" xfId="269" xr:uid="{B5ADAA9F-9E2F-4641-9094-133055FEBB83}"/>
    <cellStyle name="Comma 5 5 3 2" xfId="793" xr:uid="{737A1651-EAD1-4490-843C-3C38DD65A341}"/>
    <cellStyle name="Comma 5 5 3 2 2" xfId="1490" xr:uid="{43267850-8ED4-4DE3-8A93-EC2B11643891}"/>
    <cellStyle name="Comma 5 5 3 2 2 2" xfId="2935" xr:uid="{EDD6ADBD-5E2C-47C6-9531-F6759993A4AE}"/>
    <cellStyle name="Comma 5 5 3 2 2 2 2" xfId="6609" xr:uid="{2A2498DD-F3C3-48B3-96B2-1B31A3BDC7E2}"/>
    <cellStyle name="Comma 5 5 3 2 2 3" xfId="5164" xr:uid="{1390B6FB-6304-4EB2-B2C8-4D9F2FB1D5AD}"/>
    <cellStyle name="Comma 5 5 3 2 3" xfId="2936" xr:uid="{5CDB7C28-C291-4E91-B9B6-32450889979B}"/>
    <cellStyle name="Comma 5 5 3 2 3 2" xfId="6610" xr:uid="{9AEF53BC-8644-44F6-99CE-4C2B12E52E25}"/>
    <cellStyle name="Comma 5 5 3 2 4" xfId="4479" xr:uid="{1385F0DD-A64F-4734-AF36-4A4F43EE8FAE}"/>
    <cellStyle name="Comma 5 5 3 3" xfId="1491" xr:uid="{3723A417-6174-4AA2-A37E-A772109D0F68}"/>
    <cellStyle name="Comma 5 5 3 3 2" xfId="2937" xr:uid="{754AD2F7-6ABD-4D6C-B73E-1B22A4765842}"/>
    <cellStyle name="Comma 5 5 3 3 2 2" xfId="6611" xr:uid="{3A67D6D6-B6CF-4294-9854-0ABC7A1B47CC}"/>
    <cellStyle name="Comma 5 5 3 3 3" xfId="5165" xr:uid="{4DFD2167-3832-4B97-805F-26016DA1AF7D}"/>
    <cellStyle name="Comma 5 5 3 4" xfId="2938" xr:uid="{FB4F2E1E-918A-40EE-9259-9E0197C8A75B}"/>
    <cellStyle name="Comma 5 5 3 4 2" xfId="6612" xr:uid="{E240E54F-F953-478B-8049-ACF7F9D1A0A1}"/>
    <cellStyle name="Comma 5 5 3 5" xfId="3960" xr:uid="{33FBFBD6-4868-4E3A-9EF3-6C6343749256}"/>
    <cellStyle name="Comma 5 5 4" xfId="794" xr:uid="{8FD578A0-81DA-4B27-9D1B-0E8D158F109A}"/>
    <cellStyle name="Comma 5 5 4 2" xfId="1492" xr:uid="{D00865C9-8806-48A2-8E49-7B8FCBDA5248}"/>
    <cellStyle name="Comma 5 5 4 2 2" xfId="2939" xr:uid="{4F6907B3-FA81-4BE0-BD89-D0AA0EB083EB}"/>
    <cellStyle name="Comma 5 5 4 2 2 2" xfId="6613" xr:uid="{298750EB-84C8-4F80-9648-A96A916F38E6}"/>
    <cellStyle name="Comma 5 5 4 2 3" xfId="5166" xr:uid="{9259FC19-DAC1-440F-B969-DFB550AC0461}"/>
    <cellStyle name="Comma 5 5 4 3" xfId="2940" xr:uid="{9EB8CC2F-8207-44A9-88A4-C473341F4080}"/>
    <cellStyle name="Comma 5 5 4 3 2" xfId="6614" xr:uid="{A4A1658F-F876-400E-88C7-BDAB4A269318}"/>
    <cellStyle name="Comma 5 5 4 4" xfId="4480" xr:uid="{5B7C2150-7A45-446E-ABD0-89B2CC09C055}"/>
    <cellStyle name="Comma 5 5 5" xfId="452" xr:uid="{801B44BD-DC36-41DB-83C7-832F12158A2A}"/>
    <cellStyle name="Comma 5 5 5 2" xfId="1493" xr:uid="{2E51A4C7-A52A-40B7-9E46-A12AE457BC6F}"/>
    <cellStyle name="Comma 5 5 5 2 2" xfId="2941" xr:uid="{F80FBCC0-E112-4C2B-BB80-8AC3E44F1292}"/>
    <cellStyle name="Comma 5 5 5 2 2 2" xfId="6615" xr:uid="{BE405244-4986-4C27-BD77-77AB45F5D9A5}"/>
    <cellStyle name="Comma 5 5 5 2 3" xfId="5167" xr:uid="{E6D081EC-C9D6-46AD-8348-85DFBBFFFDE8}"/>
    <cellStyle name="Comma 5 5 5 3" xfId="2942" xr:uid="{18D47692-2C1D-437A-B0AD-09042BBDAAE8}"/>
    <cellStyle name="Comma 5 5 5 3 2" xfId="6616" xr:uid="{C4C67B0E-DD72-4319-871B-72AC4DC6BC93}"/>
    <cellStyle name="Comma 5 5 5 4" xfId="4138" xr:uid="{34C1F7AC-0CD1-4639-A2D1-2C29E42577C7}"/>
    <cellStyle name="Comma 5 5 6" xfId="1494" xr:uid="{5ABCE57D-4B55-493D-9F8D-6364759A0104}"/>
    <cellStyle name="Comma 5 5 6 2" xfId="2943" xr:uid="{DDD5EB15-EFA2-4C9D-98D0-E0189917EE63}"/>
    <cellStyle name="Comma 5 5 6 2 2" xfId="6617" xr:uid="{9B054B81-5AC9-4509-861A-B820FFD7002E}"/>
    <cellStyle name="Comma 5 5 6 3" xfId="5168" xr:uid="{8CF1B2C1-DAC8-4375-B15C-5435F195DFC7}"/>
    <cellStyle name="Comma 5 5 7" xfId="2944" xr:uid="{739469F7-1E55-4BD3-AF7D-1CA1EB6F616D}"/>
    <cellStyle name="Comma 5 5 7 2" xfId="6618" xr:uid="{5ADF8D81-F4D7-4BC2-BD97-1BA08F309268}"/>
    <cellStyle name="Comma 5 5 8" xfId="3770" xr:uid="{AE99F59F-45DD-41EB-8807-44B1867CCF86}"/>
    <cellStyle name="Comma 5 6" xfId="112" xr:uid="{B27F7FC1-B67A-4412-879B-FD3AE3CD31D5}"/>
    <cellStyle name="Comma 5 6 2" xfId="321" xr:uid="{C76049AE-630A-4E5D-BB3C-C57CE30A58D2}"/>
    <cellStyle name="Comma 5 6 2 2" xfId="795" xr:uid="{85FBDBDF-D45C-4285-ADC9-1064A3348FC3}"/>
    <cellStyle name="Comma 5 6 2 2 2" xfId="1495" xr:uid="{30DF6C8C-AD91-4398-B08F-DF36AE7EF238}"/>
    <cellStyle name="Comma 5 6 2 2 2 2" xfId="2945" xr:uid="{AFCE7C04-8AAA-4021-91CE-D9952FC32E9B}"/>
    <cellStyle name="Comma 5 6 2 2 2 2 2" xfId="6619" xr:uid="{9ECEFA2B-158A-4E1B-9ADF-FBFCBFD84463}"/>
    <cellStyle name="Comma 5 6 2 2 2 3" xfId="5169" xr:uid="{956C33BF-7FA6-44C1-95B0-4BE081FE9144}"/>
    <cellStyle name="Comma 5 6 2 2 3" xfId="2946" xr:uid="{D7A78F50-9B4A-4D90-8AC4-FF96C8E8F6E5}"/>
    <cellStyle name="Comma 5 6 2 2 3 2" xfId="6620" xr:uid="{5CCEF0CE-DB54-47E0-A408-77D5E56DF0E2}"/>
    <cellStyle name="Comma 5 6 2 2 4" xfId="4481" xr:uid="{84800EA9-4CCB-48F1-8990-7A08F72F5C93}"/>
    <cellStyle name="Comma 5 6 2 3" xfId="1496" xr:uid="{F8F6B251-99FE-4472-BB58-5EB7B42ECFE3}"/>
    <cellStyle name="Comma 5 6 2 3 2" xfId="2947" xr:uid="{99BF0246-77BD-45E4-9F57-76B229C7C530}"/>
    <cellStyle name="Comma 5 6 2 3 2 2" xfId="6621" xr:uid="{DFE23DDE-2301-4AF0-B457-58D7FDD05CC6}"/>
    <cellStyle name="Comma 5 6 2 3 3" xfId="5170" xr:uid="{7A5F30B4-E553-4776-9CE4-FAC32BF84B02}"/>
    <cellStyle name="Comma 5 6 2 4" xfId="2948" xr:uid="{0BF881AB-0079-49E4-93EC-AA4C5D5BC8F6}"/>
    <cellStyle name="Comma 5 6 2 4 2" xfId="6622" xr:uid="{227B2E63-6F5A-418D-9737-D090FD48F99E}"/>
    <cellStyle name="Comma 5 6 2 5" xfId="4009" xr:uid="{E61E02A2-6817-430C-86D6-6036ECE3285B}"/>
    <cellStyle name="Comma 5 6 3" xfId="796" xr:uid="{D916A6F6-553D-47AC-BD8B-A037B4F450B8}"/>
    <cellStyle name="Comma 5 6 3 2" xfId="1497" xr:uid="{81E797C0-1A0B-402B-A2AD-85936583358A}"/>
    <cellStyle name="Comma 5 6 3 2 2" xfId="2949" xr:uid="{AD505580-67BC-41FF-8DD7-9363AAFEA6A8}"/>
    <cellStyle name="Comma 5 6 3 2 2 2" xfId="6623" xr:uid="{F4CCC86D-F4FA-4129-B715-3856603F6274}"/>
    <cellStyle name="Comma 5 6 3 2 3" xfId="5171" xr:uid="{DFC90A7C-31A2-4670-8AA2-D90B4D894775}"/>
    <cellStyle name="Comma 5 6 3 3" xfId="2950" xr:uid="{61339379-8861-486F-A6F7-AAF5896B26A8}"/>
    <cellStyle name="Comma 5 6 3 3 2" xfId="6624" xr:uid="{E1E1B910-205C-4C73-8337-530C59182860}"/>
    <cellStyle name="Comma 5 6 3 4" xfId="4482" xr:uid="{76DFA4C3-4FA6-410C-9FDA-8102BE5DDCA6}"/>
    <cellStyle name="Comma 5 6 4" xfId="501" xr:uid="{E6AC9644-690C-4EB3-B6F2-F334D19EA07C}"/>
    <cellStyle name="Comma 5 6 4 2" xfId="1498" xr:uid="{51A507E6-447F-4FE4-9589-589D7A13D95B}"/>
    <cellStyle name="Comma 5 6 4 2 2" xfId="2951" xr:uid="{7DFE792D-6B9F-4598-9826-5612B3288738}"/>
    <cellStyle name="Comma 5 6 4 2 2 2" xfId="6625" xr:uid="{76DF954A-B1B6-4F23-A385-DA0D48FFBF19}"/>
    <cellStyle name="Comma 5 6 4 2 3" xfId="5172" xr:uid="{E83848FA-35E9-4ACC-B854-32A679569B47}"/>
    <cellStyle name="Comma 5 6 4 3" xfId="2952" xr:uid="{EE283B35-020D-4032-9A37-A796538F5EA0}"/>
    <cellStyle name="Comma 5 6 4 3 2" xfId="6626" xr:uid="{F9C012B9-9414-4671-9DDF-F11744809845}"/>
    <cellStyle name="Comma 5 6 4 4" xfId="4187" xr:uid="{48B2AE00-72C0-4A0C-AF7D-C23DD4B3E9D0}"/>
    <cellStyle name="Comma 5 6 5" xfId="1499" xr:uid="{752901C9-B15F-46ED-A812-E5F20DB0EC67}"/>
    <cellStyle name="Comma 5 6 5 2" xfId="2953" xr:uid="{498EF135-8151-4629-9043-2F03477358D8}"/>
    <cellStyle name="Comma 5 6 5 2 2" xfId="6627" xr:uid="{B33EEDF0-E558-42EB-ADB1-89826F463F0D}"/>
    <cellStyle name="Comma 5 6 5 3" xfId="5173" xr:uid="{7A006A4F-D0BA-4683-BB2F-9F1AA6DFAFCE}"/>
    <cellStyle name="Comma 5 6 6" xfId="2954" xr:uid="{DDA58104-BA62-40E8-8E2B-368AF9CF455F}"/>
    <cellStyle name="Comma 5 6 6 2" xfId="6628" xr:uid="{173DE3BE-95BE-416F-A15F-4EF812D8E46B}"/>
    <cellStyle name="Comma 5 6 7" xfId="3819" xr:uid="{73E222CE-A248-40E8-8608-70F0094CD378}"/>
    <cellStyle name="Comma 5 7" xfId="265" xr:uid="{3D93351A-D8D5-465E-8702-B8BBF4827287}"/>
    <cellStyle name="Comma 5 7 2" xfId="797" xr:uid="{35FA30F2-14E5-44C5-8CA0-E655AF8F05D4}"/>
    <cellStyle name="Comma 5 7 2 2" xfId="1500" xr:uid="{0F6D062B-8F5E-46EA-BD07-25AA570D32A3}"/>
    <cellStyle name="Comma 5 7 2 2 2" xfId="2955" xr:uid="{60A5F4CD-2663-48D6-9A5A-3E3B92C88B4A}"/>
    <cellStyle name="Comma 5 7 2 2 2 2" xfId="6629" xr:uid="{BDBC97B8-9DF5-4E90-961F-12A89210C79C}"/>
    <cellStyle name="Comma 5 7 2 2 3" xfId="5174" xr:uid="{C92F7E86-1944-4ED3-B0C4-0745FEC0B180}"/>
    <cellStyle name="Comma 5 7 2 3" xfId="2956" xr:uid="{2B21E280-A474-4956-808B-F695BFF2F600}"/>
    <cellStyle name="Comma 5 7 2 3 2" xfId="6630" xr:uid="{8C619404-50D3-4C9A-806A-9DE250321C68}"/>
    <cellStyle name="Comma 5 7 2 4" xfId="4483" xr:uid="{AED6D0DE-1CB1-41BF-A559-7A4173986D29}"/>
    <cellStyle name="Comma 5 7 3" xfId="1501" xr:uid="{4D9BCFD3-ED20-4FB1-9609-4BB3E24946EA}"/>
    <cellStyle name="Comma 5 7 3 2" xfId="2957" xr:uid="{D3EABFB9-73E7-4B9A-888F-B79DF0EB32C4}"/>
    <cellStyle name="Comma 5 7 3 2 2" xfId="6631" xr:uid="{E3F9EEBD-AF7E-4DF3-BBEF-9C1EFE6B51E7}"/>
    <cellStyle name="Comma 5 7 3 3" xfId="5175" xr:uid="{01177E78-44AA-4427-9693-C576A47EA981}"/>
    <cellStyle name="Comma 5 7 4" xfId="2958" xr:uid="{176F0519-FE7A-4BED-A195-E64ECA7978BD}"/>
    <cellStyle name="Comma 5 7 4 2" xfId="6632" xr:uid="{32B5ADB5-1657-439E-9FF1-305F292CE942}"/>
    <cellStyle name="Comma 5 7 5" xfId="3956" xr:uid="{59EC1EB8-C05C-40B3-9915-467F5EB23442}"/>
    <cellStyle name="Comma 5 8" xfId="214" xr:uid="{66B315E8-F8CB-417A-9491-181E619302E2}"/>
    <cellStyle name="Comma 5 8 2" xfId="798" xr:uid="{DBF23D6E-71EB-474F-B16F-7AD2CED671EA}"/>
    <cellStyle name="Comma 5 8 2 2" xfId="1502" xr:uid="{41DD5D70-D77D-4AA4-8E0E-8A819938F5D8}"/>
    <cellStyle name="Comma 5 8 2 2 2" xfId="2959" xr:uid="{DCD6DD25-8CC3-487C-B87C-27F471C4FA94}"/>
    <cellStyle name="Comma 5 8 2 2 2 2" xfId="6633" xr:uid="{3CF40338-A044-46C7-981B-4EACEC334B91}"/>
    <cellStyle name="Comma 5 8 2 2 3" xfId="5176" xr:uid="{81673555-8C06-4661-930D-7DEF27D8DC33}"/>
    <cellStyle name="Comma 5 8 2 3" xfId="2960" xr:uid="{4B8326EE-79B1-417B-B178-819EF1AC54DE}"/>
    <cellStyle name="Comma 5 8 2 3 2" xfId="6634" xr:uid="{F887F797-A525-4ABD-A17B-9ABFC78CD2A0}"/>
    <cellStyle name="Comma 5 8 2 4" xfId="4484" xr:uid="{42773521-7791-48F4-8410-C493AF442710}"/>
    <cellStyle name="Comma 5 8 3" xfId="1503" xr:uid="{265E7766-9017-4CC8-A027-18C570D49634}"/>
    <cellStyle name="Comma 5 8 3 2" xfId="2961" xr:uid="{38F095D0-7001-4E1E-A3FF-E295397ED4F2}"/>
    <cellStyle name="Comma 5 8 3 2 2" xfId="6635" xr:uid="{0A836D31-B83F-4E35-8F99-586E38E5908A}"/>
    <cellStyle name="Comma 5 8 3 3" xfId="5177" xr:uid="{2F0D4A76-F049-4E3F-B04B-FFDDBECB27A3}"/>
    <cellStyle name="Comma 5 8 4" xfId="2962" xr:uid="{C738F24B-FC99-44C0-BF13-F9157D85BD31}"/>
    <cellStyle name="Comma 5 8 4 2" xfId="6636" xr:uid="{95F13BDF-D37C-4AB9-817F-67101AB77EC1}"/>
    <cellStyle name="Comma 5 8 5" xfId="3906" xr:uid="{47FED52F-471A-4BC9-979A-AB23DEC2ADF5}"/>
    <cellStyle name="Comma 5 9" xfId="799" xr:uid="{26B693A1-031D-47A0-84F2-489484C4AD92}"/>
    <cellStyle name="Comma 5 9 2" xfId="1504" xr:uid="{8527F7BA-4E35-4643-B04A-A26A873DF471}"/>
    <cellStyle name="Comma 5 9 2 2" xfId="2963" xr:uid="{DCBCAF6E-F0C6-41EB-BDF9-F2C821DBFC51}"/>
    <cellStyle name="Comma 5 9 2 2 2" xfId="6637" xr:uid="{44149E4A-2754-4CB9-B6FC-468DB81C67EA}"/>
    <cellStyle name="Comma 5 9 2 3" xfId="5178" xr:uid="{A4512773-A2C9-4049-A963-FAC75673B7B0}"/>
    <cellStyle name="Comma 5 9 3" xfId="2964" xr:uid="{60214995-8A47-4683-AC80-D9491F421997}"/>
    <cellStyle name="Comma 5 9 3 2" xfId="6638" xr:uid="{69A6FDFF-767A-4411-BD11-0F19B9E8824B}"/>
    <cellStyle name="Comma 5 9 4" xfId="4485" xr:uid="{C7D74800-9AB4-4AAA-9382-5B529B4C0D9D}"/>
    <cellStyle name="Comma 6" xfId="55" xr:uid="{B3662628-CADB-42BE-BABD-55EC68E1A009}"/>
    <cellStyle name="Comma 6 2" xfId="135" xr:uid="{E69C6FFA-F469-42C5-8F2D-CDD8B8493C06}"/>
    <cellStyle name="Comma 6 2 2" xfId="344" xr:uid="{154DDD5B-EF3C-409E-8481-4BCE83CC6128}"/>
    <cellStyle name="Comma 6 2 2 2" xfId="800" xr:uid="{8AEB0764-DC66-40D7-B9AE-99D17C5E54BD}"/>
    <cellStyle name="Comma 6 2 2 2 2" xfId="1505" xr:uid="{CF7718D9-6B05-4AF9-96F3-1AE3E2A78BC6}"/>
    <cellStyle name="Comma 6 2 2 2 2 2" xfId="2965" xr:uid="{CC06F00E-8744-4360-8271-BA200A8E5069}"/>
    <cellStyle name="Comma 6 2 2 2 2 2 2" xfId="6639" xr:uid="{2ECA30F4-D54C-4FC0-BAC9-7285A7B3FABD}"/>
    <cellStyle name="Comma 6 2 2 2 2 3" xfId="5179" xr:uid="{142F00B3-673F-449D-A7BF-6E456A01A09B}"/>
    <cellStyle name="Comma 6 2 2 2 3" xfId="2966" xr:uid="{4B894797-E991-494A-8E35-1A15E8245EAD}"/>
    <cellStyle name="Comma 6 2 2 2 3 2" xfId="6640" xr:uid="{C64FE699-DD50-4A14-8DAF-B64DFE2C7CAB}"/>
    <cellStyle name="Comma 6 2 2 2 4" xfId="4486" xr:uid="{67969163-2C27-4EE3-8168-FC3702E53D5B}"/>
    <cellStyle name="Comma 6 2 2 3" xfId="1506" xr:uid="{AAA101AB-DB33-4BA4-A5C4-921D13EF944D}"/>
    <cellStyle name="Comma 6 2 2 3 2" xfId="2967" xr:uid="{57E192AF-BA69-40E5-89CB-DBB4457C6C0A}"/>
    <cellStyle name="Comma 6 2 2 3 2 2" xfId="6641" xr:uid="{82A85665-86FC-4925-B711-10DC8503862D}"/>
    <cellStyle name="Comma 6 2 2 3 3" xfId="5180" xr:uid="{CD213B8F-252E-45C7-AC73-386480D956D0}"/>
    <cellStyle name="Comma 6 2 2 4" xfId="2968" xr:uid="{2E07199F-BBD9-4CE3-97D4-07EACED28484}"/>
    <cellStyle name="Comma 6 2 2 4 2" xfId="6642" xr:uid="{E638BBCB-95E4-4A18-B7DE-616B1618F291}"/>
    <cellStyle name="Comma 6 2 2 5" xfId="4032" xr:uid="{350627DC-EA85-43F7-A0BE-147903EBE09B}"/>
    <cellStyle name="Comma 6 2 3" xfId="801" xr:uid="{61134198-1248-42B9-A12A-3B7B7855F77C}"/>
    <cellStyle name="Comma 6 2 3 2" xfId="1507" xr:uid="{51705272-01D7-4C7E-9595-D2D3EBCF8DC9}"/>
    <cellStyle name="Comma 6 2 3 2 2" xfId="2969" xr:uid="{2DA9DED8-AC68-4ADA-A045-4363EF62C8DA}"/>
    <cellStyle name="Comma 6 2 3 2 2 2" xfId="6643" xr:uid="{C2DC1233-B478-47F2-AA44-0987FCB718B1}"/>
    <cellStyle name="Comma 6 2 3 2 3" xfId="5181" xr:uid="{90CF0F8E-C573-49B5-8E39-F1964363EFD6}"/>
    <cellStyle name="Comma 6 2 3 3" xfId="2970" xr:uid="{55638246-68D1-4F97-88D1-6638815F8E62}"/>
    <cellStyle name="Comma 6 2 3 3 2" xfId="6644" xr:uid="{638F66D9-D499-4F63-82E4-8A4F9252488B}"/>
    <cellStyle name="Comma 6 2 3 4" xfId="4487" xr:uid="{24CB5D0C-AB0E-48F6-9FE4-B9286FE814C1}"/>
    <cellStyle name="Comma 6 2 4" xfId="524" xr:uid="{E46AEA01-EA1D-49B2-836B-A48C83342068}"/>
    <cellStyle name="Comma 6 2 4 2" xfId="1508" xr:uid="{73956595-DDC2-4AB1-98FD-3A2493409A35}"/>
    <cellStyle name="Comma 6 2 4 2 2" xfId="2971" xr:uid="{3742B057-AAA3-4731-939D-A11263A84C2E}"/>
    <cellStyle name="Comma 6 2 4 2 2 2" xfId="6645" xr:uid="{353F2838-638D-4A8E-9EDF-ED0F80FFFF68}"/>
    <cellStyle name="Comma 6 2 4 2 3" xfId="5182" xr:uid="{EDA69048-3938-4E0E-94F5-D1C1544F63A2}"/>
    <cellStyle name="Comma 6 2 4 3" xfId="2972" xr:uid="{9C48BF5E-F123-4BBD-9097-AE36EE7FBF2B}"/>
    <cellStyle name="Comma 6 2 4 3 2" xfId="6646" xr:uid="{BA6542AC-0D7A-488E-82AF-3397E3B01133}"/>
    <cellStyle name="Comma 6 2 4 4" xfId="4210" xr:uid="{785AEC17-CB60-4318-8B98-AD0713489590}"/>
    <cellStyle name="Comma 6 2 5" xfId="1509" xr:uid="{A04E4AC1-BB05-4EA1-97D5-884AFC88E677}"/>
    <cellStyle name="Comma 6 2 5 2" xfId="2973" xr:uid="{35E0DB4B-580E-4F0F-989B-120C73BCB9BA}"/>
    <cellStyle name="Comma 6 2 5 2 2" xfId="6647" xr:uid="{D0023BFE-58CD-4244-B98C-91DD46F1F914}"/>
    <cellStyle name="Comma 6 2 5 3" xfId="5183" xr:uid="{B6BA3C8B-3279-4C67-B6EF-C39B3FD1E60C}"/>
    <cellStyle name="Comma 6 2 6" xfId="2974" xr:uid="{E74AC491-BBF1-494F-A7A0-955C50E5F654}"/>
    <cellStyle name="Comma 6 2 6 2" xfId="6648" xr:uid="{71B47B8E-42D9-43BC-B1E9-AA2936BC8B43}"/>
    <cellStyle name="Comma 6 2 7" xfId="3842" xr:uid="{169C9FD0-498B-4F6F-AAB4-8ABDC77445B1}"/>
    <cellStyle name="Comma 6 3" xfId="270" xr:uid="{A7225B99-6138-43E3-8B91-C8E1CCA321CD}"/>
    <cellStyle name="Comma 6 3 2" xfId="802" xr:uid="{0444D45F-E999-43E3-8F49-09690D4E3C31}"/>
    <cellStyle name="Comma 6 3 2 2" xfId="1510" xr:uid="{610C08C6-4FD5-47DB-A1D1-2D69DDB86B22}"/>
    <cellStyle name="Comma 6 3 2 2 2" xfId="2975" xr:uid="{90D244A1-3FF3-4BB7-8997-F89672827228}"/>
    <cellStyle name="Comma 6 3 2 2 2 2" xfId="6649" xr:uid="{0BBF2AAE-67E6-4CB8-AA80-90623FC47842}"/>
    <cellStyle name="Comma 6 3 2 2 3" xfId="5184" xr:uid="{0F59773A-0AFA-40EB-825B-2AA33984F2B5}"/>
    <cellStyle name="Comma 6 3 2 3" xfId="2976" xr:uid="{22C797FD-6276-4629-957E-AC118EF8D84D}"/>
    <cellStyle name="Comma 6 3 2 3 2" xfId="6650" xr:uid="{8AD555C8-EEE4-439E-8A2A-2652C9940491}"/>
    <cellStyle name="Comma 6 3 2 4" xfId="4488" xr:uid="{28BBABE8-775A-4DCC-A8BA-D9ECA7465B7B}"/>
    <cellStyle name="Comma 6 3 3" xfId="1511" xr:uid="{AF44AD33-B41D-405D-89B9-D278DE2AD451}"/>
    <cellStyle name="Comma 6 3 3 2" xfId="2977" xr:uid="{06E9FCD1-93BE-4ED2-B698-218BD545A194}"/>
    <cellStyle name="Comma 6 3 3 2 2" xfId="6651" xr:uid="{F7B79AAD-0A7E-4D45-A565-A9CB368353A5}"/>
    <cellStyle name="Comma 6 3 3 3" xfId="5185" xr:uid="{2590750C-6401-452A-BE71-AD17E57EAC46}"/>
    <cellStyle name="Comma 6 3 4" xfId="2978" xr:uid="{61D4DDAC-8F46-42FC-98AA-800B82934DCF}"/>
    <cellStyle name="Comma 6 3 4 2" xfId="6652" xr:uid="{4C0EEEE0-DEE9-45B6-9767-5C6044D68CFD}"/>
    <cellStyle name="Comma 6 3 5" xfId="3961" xr:uid="{823AE3AC-B533-4ABD-B1BE-AB331241D0B0}"/>
    <cellStyle name="Comma 6 4" xfId="216" xr:uid="{3A18DC4C-15F3-4E31-96F9-E3A7598F4FC3}"/>
    <cellStyle name="Comma 6 4 2" xfId="803" xr:uid="{00C7456A-C1B0-4B67-8D1C-81EECC63AB3E}"/>
    <cellStyle name="Comma 6 4 2 2" xfId="1512" xr:uid="{56E59BE7-E784-4741-852E-D1031E7B2EC2}"/>
    <cellStyle name="Comma 6 4 2 2 2" xfId="2979" xr:uid="{DF2C984C-609D-4F33-B91E-F37C986337D5}"/>
    <cellStyle name="Comma 6 4 2 2 2 2" xfId="6653" xr:uid="{DEAFC6B9-AB68-47CC-94B5-FE208AB12E4B}"/>
    <cellStyle name="Comma 6 4 2 2 3" xfId="5186" xr:uid="{D2BA523F-0FF9-4941-A448-3DC004B88239}"/>
    <cellStyle name="Comma 6 4 2 3" xfId="2980" xr:uid="{6A076684-4236-4306-BEEB-CA5E80EA4E04}"/>
    <cellStyle name="Comma 6 4 2 3 2" xfId="6654" xr:uid="{00164884-D65E-422E-A9B3-E62AB3BE7FCB}"/>
    <cellStyle name="Comma 6 4 2 4" xfId="4489" xr:uid="{0F3A31D9-5B29-422F-ACE1-995D6FFCCAA8}"/>
    <cellStyle name="Comma 6 4 3" xfId="1513" xr:uid="{8FEC135C-4169-4DD5-8EC7-9FECB48A8493}"/>
    <cellStyle name="Comma 6 4 3 2" xfId="2981" xr:uid="{25B892D6-15C5-45B1-8DD3-290DBB729877}"/>
    <cellStyle name="Comma 6 4 3 2 2" xfId="6655" xr:uid="{AD7E6666-BDE4-49C0-954E-6F59559409A6}"/>
    <cellStyle name="Comma 6 4 3 3" xfId="5187" xr:uid="{EBA40B6D-88BD-4675-A6CC-D7BA886A297B}"/>
    <cellStyle name="Comma 6 4 4" xfId="2982" xr:uid="{71C41599-1D18-4095-9DE3-162B1979EC8E}"/>
    <cellStyle name="Comma 6 4 4 2" xfId="6656" xr:uid="{98178A67-B8AB-4450-9441-BD5E8A431C7D}"/>
    <cellStyle name="Comma 6 4 5" xfId="3908" xr:uid="{6F4C93EA-9F6E-43CF-A824-5F0BDAEDC452}"/>
    <cellStyle name="Comma 6 5" xfId="804" xr:uid="{F9DCAD03-A244-477B-A905-AA8D4D62F4D5}"/>
    <cellStyle name="Comma 6 5 2" xfId="1514" xr:uid="{2A2DDA6A-1DAF-46F6-AC17-88EA378EA437}"/>
    <cellStyle name="Comma 6 5 2 2" xfId="2983" xr:uid="{FD01AE12-72C5-41DC-A176-A7DFBF5AB7B6}"/>
    <cellStyle name="Comma 6 5 2 2 2" xfId="6657" xr:uid="{27D18517-DE93-4565-B70A-95A3342FCDC2}"/>
    <cellStyle name="Comma 6 5 2 3" xfId="5188" xr:uid="{0DBA0287-1357-4F46-9F7A-498E76A025A4}"/>
    <cellStyle name="Comma 6 5 3" xfId="2984" xr:uid="{3529A83D-4754-4F3B-95DF-B173DF5D9EEB}"/>
    <cellStyle name="Comma 6 5 3 2" xfId="6658" xr:uid="{86AAB7CD-D6BF-4C19-A195-DE5FD7A8D1FD}"/>
    <cellStyle name="Comma 6 5 4" xfId="4490" xr:uid="{D0C3A045-6CEB-4EE4-92D8-009F954D9F07}"/>
    <cellStyle name="Comma 6 6" xfId="453" xr:uid="{31138BC6-4EF8-4648-8B4F-211774E180A5}"/>
    <cellStyle name="Comma 6 6 2" xfId="1515" xr:uid="{BAB07082-1E48-4D45-9994-5B135344C754}"/>
    <cellStyle name="Comma 6 6 2 2" xfId="2985" xr:uid="{DE2C31B6-68BB-4690-B068-F27A33228EED}"/>
    <cellStyle name="Comma 6 6 2 2 2" xfId="6659" xr:uid="{C9A6DD9D-CB16-43D8-8E2D-1F509F638D1B}"/>
    <cellStyle name="Comma 6 6 2 3" xfId="5189" xr:uid="{16D36BFB-96F1-454D-9DEC-F4A47DF17477}"/>
    <cellStyle name="Comma 6 6 3" xfId="2986" xr:uid="{82426040-094E-4579-B70F-2D6A81FE9ADC}"/>
    <cellStyle name="Comma 6 6 3 2" xfId="6660" xr:uid="{C28951CB-BD66-4411-B89B-09AFEECCC1AF}"/>
    <cellStyle name="Comma 6 6 4" xfId="4139" xr:uid="{90EDF078-B8AC-4B31-8A21-27E9D2D1921A}"/>
    <cellStyle name="Comma 6 7" xfId="1516" xr:uid="{250F95BC-6B5A-4D87-A19A-1231D9A18733}"/>
    <cellStyle name="Comma 6 7 2" xfId="2987" xr:uid="{4E90CD85-511A-4CCD-92AB-FFD48EFCCC84}"/>
    <cellStyle name="Comma 6 7 2 2" xfId="6661" xr:uid="{5945E4B2-794D-4387-9394-F9F9D910C0ED}"/>
    <cellStyle name="Comma 6 7 3" xfId="5190" xr:uid="{93B21DB5-3936-45A4-8BDB-271D20865BF3}"/>
    <cellStyle name="Comma 6 8" xfId="2988" xr:uid="{DBDDC549-C2AB-4BE8-9265-42D0D19C6BF5}"/>
    <cellStyle name="Comma 6 8 2" xfId="6662" xr:uid="{BA49948E-0267-4852-B2CE-D529B2F4DF51}"/>
    <cellStyle name="Comma 6 9" xfId="3771" xr:uid="{95C7380C-96BA-4AEA-BDEA-A2130370997F}"/>
    <cellStyle name="Comma 7" xfId="56" xr:uid="{26CF4A7B-8742-4676-948D-B867D3F33693}"/>
    <cellStyle name="Comma 7 2" xfId="145" xr:uid="{6282B6BA-0491-440B-9667-770389522D7D}"/>
    <cellStyle name="Comma 7 2 2" xfId="354" xr:uid="{90669EDE-0122-479D-B7BB-1ED065D605DA}"/>
    <cellStyle name="Comma 7 2 2 2" xfId="805" xr:uid="{76A47002-6D57-48B3-B4F2-5F652C1251AC}"/>
    <cellStyle name="Comma 7 2 2 2 2" xfId="1517" xr:uid="{53B12C65-4923-42FF-AF00-20A74D8B3EB7}"/>
    <cellStyle name="Comma 7 2 2 2 2 2" xfId="2989" xr:uid="{504AE9F6-DBE5-4752-8978-0AC08F5C1217}"/>
    <cellStyle name="Comma 7 2 2 2 2 2 2" xfId="6663" xr:uid="{CF879C0F-4876-40A6-8E2A-62FA590F0CDF}"/>
    <cellStyle name="Comma 7 2 2 2 2 3" xfId="5191" xr:uid="{3B038B6A-8C00-4834-9CE0-135FE7B3919E}"/>
    <cellStyle name="Comma 7 2 2 2 3" xfId="2990" xr:uid="{02A4E467-68A2-488C-9AA9-7F8EA5A1F003}"/>
    <cellStyle name="Comma 7 2 2 2 3 2" xfId="6664" xr:uid="{160F9ECE-C2EB-4E0B-9AD2-D8EE7AF9EDB6}"/>
    <cellStyle name="Comma 7 2 2 2 4" xfId="4491" xr:uid="{17553E3B-A493-455D-A776-05855ABD2E4A}"/>
    <cellStyle name="Comma 7 2 2 3" xfId="1518" xr:uid="{9661E61E-D4C8-46A5-846C-7A1C5EC59DC5}"/>
    <cellStyle name="Comma 7 2 2 3 2" xfId="2991" xr:uid="{FDE8C0F8-FD62-4AED-A552-0A0C055402E5}"/>
    <cellStyle name="Comma 7 2 2 3 2 2" xfId="6665" xr:uid="{E21B99C6-9057-4D78-98D9-BA40325FF6A1}"/>
    <cellStyle name="Comma 7 2 2 3 3" xfId="5192" xr:uid="{033F158A-A783-4D98-B117-22BD353B4920}"/>
    <cellStyle name="Comma 7 2 2 4" xfId="2992" xr:uid="{4E315B52-5D35-4F9E-AA82-E335E57DD1CE}"/>
    <cellStyle name="Comma 7 2 2 4 2" xfId="6666" xr:uid="{FF2A4DD7-8FD4-48CF-96F4-669B51734DA8}"/>
    <cellStyle name="Comma 7 2 2 5" xfId="4042" xr:uid="{F22B0C19-D695-41EB-99F2-46E4E47D7F2A}"/>
    <cellStyle name="Comma 7 2 3" xfId="806" xr:uid="{3B533DB9-FDF4-4FA6-AD1B-ED00CCE88FD4}"/>
    <cellStyle name="Comma 7 2 3 2" xfId="1519" xr:uid="{15D50DD6-7A5F-45C7-9C12-547E5728BEB8}"/>
    <cellStyle name="Comma 7 2 3 2 2" xfId="2993" xr:uid="{C030E2E5-3A66-4F2C-A20A-7BD5F561FBE7}"/>
    <cellStyle name="Comma 7 2 3 2 2 2" xfId="6667" xr:uid="{CFC982B4-F32A-444A-A5C6-881DB13833CE}"/>
    <cellStyle name="Comma 7 2 3 2 3" xfId="5193" xr:uid="{FC078C5F-47E7-469E-92E6-DBDC648FE112}"/>
    <cellStyle name="Comma 7 2 3 3" xfId="2994" xr:uid="{090A040A-AC28-449B-99A6-FB268C327A09}"/>
    <cellStyle name="Comma 7 2 3 3 2" xfId="6668" xr:uid="{A5E2B493-4743-42C8-8858-D4D51FC74E01}"/>
    <cellStyle name="Comma 7 2 3 4" xfId="4492" xr:uid="{76FED3B8-EAB7-410F-B625-EBC8546CA85D}"/>
    <cellStyle name="Comma 7 2 4" xfId="534" xr:uid="{0032BFEA-EFDD-4DB4-9A9F-A1646925F1B9}"/>
    <cellStyle name="Comma 7 2 4 2" xfId="1520" xr:uid="{E705A00F-E807-41D2-B10A-8DCC5A5B559D}"/>
    <cellStyle name="Comma 7 2 4 2 2" xfId="2995" xr:uid="{A32B5E5D-05DD-4C99-A98D-F8D548C778A5}"/>
    <cellStyle name="Comma 7 2 4 2 2 2" xfId="6669" xr:uid="{4B9C9F6F-05CE-49DB-B911-A22829213867}"/>
    <cellStyle name="Comma 7 2 4 2 3" xfId="5194" xr:uid="{3E4EFCEC-D91A-4CD0-97D1-FF41C4617B7F}"/>
    <cellStyle name="Comma 7 2 4 3" xfId="2996" xr:uid="{EF702846-89F5-4FD3-A741-D20FC410F83F}"/>
    <cellStyle name="Comma 7 2 4 3 2" xfId="6670" xr:uid="{9F933AA7-321D-4149-8E88-0024E5460C87}"/>
    <cellStyle name="Comma 7 2 4 4" xfId="4220" xr:uid="{A81B868B-CAB2-47C3-8B1A-7D437E79C069}"/>
    <cellStyle name="Comma 7 2 5" xfId="1521" xr:uid="{4FBE2E34-7F89-4390-B025-56669E260069}"/>
    <cellStyle name="Comma 7 2 5 2" xfId="2997" xr:uid="{E32E3731-A048-4801-AF88-914D3F96FF1D}"/>
    <cellStyle name="Comma 7 2 5 2 2" xfId="6671" xr:uid="{0FC333B5-E11D-4779-9139-FCF90991BBA9}"/>
    <cellStyle name="Comma 7 2 5 3" xfId="5195" xr:uid="{87F8A456-B92E-4991-A4CC-FEDC919E8D46}"/>
    <cellStyle name="Comma 7 2 6" xfId="2998" xr:uid="{0A7A5EB6-6029-4AC1-823D-0F7CEF138162}"/>
    <cellStyle name="Comma 7 2 6 2" xfId="6672" xr:uid="{07B142F4-B4C7-4A69-BF09-0211DE09005C}"/>
    <cellStyle name="Comma 7 2 7" xfId="3852" xr:uid="{A9864C52-A823-4C00-B2BF-987BFEBF5153}"/>
    <cellStyle name="Comma 7 3" xfId="271" xr:uid="{5E9387D1-8F1F-48D0-9B2C-F6DBBA4507C6}"/>
    <cellStyle name="Comma 7 3 2" xfId="807" xr:uid="{C3EDD647-B839-448D-B83D-C12131D69ECF}"/>
    <cellStyle name="Comma 7 3 2 2" xfId="1522" xr:uid="{398944FB-D3F4-4693-8E57-6AC855599FE7}"/>
    <cellStyle name="Comma 7 3 2 2 2" xfId="2999" xr:uid="{B1E28CE3-2CE0-4815-AD86-C54184EF867D}"/>
    <cellStyle name="Comma 7 3 2 2 2 2" xfId="6673" xr:uid="{EED2BA4C-6D59-4819-86EE-561408EA0078}"/>
    <cellStyle name="Comma 7 3 2 2 3" xfId="5196" xr:uid="{C57F78E5-A396-4EDA-BBDC-A9B110DAC256}"/>
    <cellStyle name="Comma 7 3 2 3" xfId="3000" xr:uid="{9E6B50C4-442E-4038-ABE5-A9AC288AB1BE}"/>
    <cellStyle name="Comma 7 3 2 3 2" xfId="6674" xr:uid="{04E0976B-0E2C-46E3-B46E-E7BD972355AD}"/>
    <cellStyle name="Comma 7 3 2 4" xfId="4493" xr:uid="{A16755C1-C216-46D4-9271-6605D7440747}"/>
    <cellStyle name="Comma 7 3 3" xfId="1523" xr:uid="{25BE38BB-AA45-4218-891D-E213B403C7FB}"/>
    <cellStyle name="Comma 7 3 3 2" xfId="3001" xr:uid="{F5059492-9088-4DE5-B01D-6F77C34C3D5F}"/>
    <cellStyle name="Comma 7 3 3 2 2" xfId="6675" xr:uid="{D71D505D-D8AC-42B8-B498-D88D29862506}"/>
    <cellStyle name="Comma 7 3 3 3" xfId="5197" xr:uid="{4A50EFB8-6574-40D9-A027-61C215B6D486}"/>
    <cellStyle name="Comma 7 3 4" xfId="3002" xr:uid="{5D44D7A3-51F4-48B5-8298-3A2E0C3EB157}"/>
    <cellStyle name="Comma 7 3 4 2" xfId="6676" xr:uid="{083FD360-BB71-4224-A3FB-3F666EB26998}"/>
    <cellStyle name="Comma 7 3 5" xfId="3962" xr:uid="{F74413A4-9257-4D48-82C0-B8BBE5B82DC7}"/>
    <cellStyle name="Comma 7 4" xfId="808" xr:uid="{14B97EBD-DF2D-4D6C-B3DA-F5B758CC60E7}"/>
    <cellStyle name="Comma 7 4 2" xfId="1524" xr:uid="{A2972934-3A0C-46D7-9EA1-9A501A04F2E7}"/>
    <cellStyle name="Comma 7 4 2 2" xfId="3003" xr:uid="{FA61E280-9D30-4FE5-AEA5-02EC3B8B2793}"/>
    <cellStyle name="Comma 7 4 2 2 2" xfId="6677" xr:uid="{D8B3BC04-A567-42D8-9DA7-0D9816B54520}"/>
    <cellStyle name="Comma 7 4 2 3" xfId="5198" xr:uid="{9AE97EBC-A858-44F7-B59A-6333D9A1B15C}"/>
    <cellStyle name="Comma 7 4 3" xfId="3004" xr:uid="{2E8DFA60-C175-4EA8-8F7F-9EBDCD27C476}"/>
    <cellStyle name="Comma 7 4 3 2" xfId="6678" xr:uid="{357B4BB5-271A-46E3-9D66-D93D7EC8BA84}"/>
    <cellStyle name="Comma 7 4 4" xfId="4494" xr:uid="{C87939AA-5DFD-406C-ADFA-AFD762C53235}"/>
    <cellStyle name="Comma 7 5" xfId="454" xr:uid="{DF99E1A5-8F3F-48E6-B7F4-80A580798098}"/>
    <cellStyle name="Comma 7 5 2" xfId="1525" xr:uid="{4DE47778-8CDC-4F83-AF44-5932F5C12FD7}"/>
    <cellStyle name="Comma 7 5 2 2" xfId="3005" xr:uid="{40A4CDD9-8CBE-410F-A623-3D37FA020020}"/>
    <cellStyle name="Comma 7 5 2 2 2" xfId="6679" xr:uid="{BD159FFF-1D82-445B-9D5F-683E28C859F8}"/>
    <cellStyle name="Comma 7 5 2 3" xfId="5199" xr:uid="{09E1C1CE-4D60-4BE1-BF87-A6D56007948D}"/>
    <cellStyle name="Comma 7 5 3" xfId="3006" xr:uid="{3001FEDF-3B18-4B4D-AB3E-6D5FF16633AD}"/>
    <cellStyle name="Comma 7 5 3 2" xfId="6680" xr:uid="{F42FA2D3-166C-49BE-A51F-01B25B925BE7}"/>
    <cellStyle name="Comma 7 5 4" xfId="4140" xr:uid="{334FD43A-1959-4096-9AE3-59370FACCF85}"/>
    <cellStyle name="Comma 7 6" xfId="1526" xr:uid="{CDF77E42-BDD0-4C74-9A9E-A071F4B906DD}"/>
    <cellStyle name="Comma 7 6 2" xfId="3007" xr:uid="{17A884EE-F269-4912-8232-86E20E09ADDB}"/>
    <cellStyle name="Comma 7 6 2 2" xfId="6681" xr:uid="{6C08178F-3195-4414-8A20-A6E1D73B57F4}"/>
    <cellStyle name="Comma 7 6 3" xfId="5200" xr:uid="{A35FA42A-D99E-4034-B12B-1641F78FE406}"/>
    <cellStyle name="Comma 7 7" xfId="3008" xr:uid="{9EBF078E-54D4-468F-B3D9-6333D8ADF5D0}"/>
    <cellStyle name="Comma 7 7 2" xfId="6682" xr:uid="{32318A91-B17F-403D-8EBA-AFF5FBBD423D}"/>
    <cellStyle name="Comma 7 8" xfId="3772" xr:uid="{88B78689-1CB3-4C4C-9816-FC2AE72B0DB5}"/>
    <cellStyle name="Comma 8" xfId="57" xr:uid="{F20CEB73-0AFD-457F-9CCC-9C7FD286FFE7}"/>
    <cellStyle name="Comma 8 2" xfId="165" xr:uid="{22FBA04F-CA7E-4DB9-8E29-46CFACEB5B5C}"/>
    <cellStyle name="Comma 8 2 2" xfId="374" xr:uid="{86E25AA1-0BBD-4021-9AFE-7EB1F4A3ADB8}"/>
    <cellStyle name="Comma 8 2 2 2" xfId="809" xr:uid="{FFBE8DE7-4A61-44F3-825D-E1594DA86653}"/>
    <cellStyle name="Comma 8 2 2 2 2" xfId="1527" xr:uid="{8A856100-A7B3-4DD0-A038-7C9925F5BA12}"/>
    <cellStyle name="Comma 8 2 2 2 2 2" xfId="3009" xr:uid="{E25C2141-917F-4781-9987-BFC3413581F0}"/>
    <cellStyle name="Comma 8 2 2 2 2 2 2" xfId="6683" xr:uid="{6A9A6D43-DB20-4D55-BA59-4F12745F3408}"/>
    <cellStyle name="Comma 8 2 2 2 2 3" xfId="5201" xr:uid="{10E56308-919E-43DA-A216-9510C41B083F}"/>
    <cellStyle name="Comma 8 2 2 2 3" xfId="3010" xr:uid="{21F3A6AA-1109-45B8-A989-ED6A1213262A}"/>
    <cellStyle name="Comma 8 2 2 2 3 2" xfId="6684" xr:uid="{2E2D299C-87C8-45EB-8118-8D123E0A2DB1}"/>
    <cellStyle name="Comma 8 2 2 2 4" xfId="4495" xr:uid="{5CD49D39-0507-458B-87E4-7E170897AA0B}"/>
    <cellStyle name="Comma 8 2 2 3" xfId="1528" xr:uid="{62937350-C48F-4216-ACF0-4B63F8158B6F}"/>
    <cellStyle name="Comma 8 2 2 3 2" xfId="3011" xr:uid="{1102B5D5-E7F5-4ED7-A3B2-E89199C0F76F}"/>
    <cellStyle name="Comma 8 2 2 3 2 2" xfId="6685" xr:uid="{35C9C80A-FA9F-497E-B185-0AEB800F968A}"/>
    <cellStyle name="Comma 8 2 2 3 3" xfId="5202" xr:uid="{050328E7-E60C-46CF-9066-D3C352E2F2B3}"/>
    <cellStyle name="Comma 8 2 2 4" xfId="3012" xr:uid="{4B27A57D-5204-47DD-800C-88E442E38D36}"/>
    <cellStyle name="Comma 8 2 2 4 2" xfId="6686" xr:uid="{D0818C96-8DBD-4D2A-ACDD-8FC1A9FBF574}"/>
    <cellStyle name="Comma 8 2 2 5" xfId="4062" xr:uid="{2C7D8D70-B23A-4DC1-9ABC-30E8C0B4E14B}"/>
    <cellStyle name="Comma 8 2 3" xfId="810" xr:uid="{0A35AFEF-739D-46D6-9212-0B4B77425016}"/>
    <cellStyle name="Comma 8 2 3 2" xfId="1529" xr:uid="{5F604A4A-0C98-4161-A184-10677D3507A9}"/>
    <cellStyle name="Comma 8 2 3 2 2" xfId="3013" xr:uid="{66664A86-5CF6-49A1-BA43-817FC0AB08D9}"/>
    <cellStyle name="Comma 8 2 3 2 2 2" xfId="6687" xr:uid="{0D9244D7-456E-4B6E-A196-9309A981636B}"/>
    <cellStyle name="Comma 8 2 3 2 3" xfId="5203" xr:uid="{97F919FC-E7D3-4619-8DD4-F97ED2B4A43E}"/>
    <cellStyle name="Comma 8 2 3 3" xfId="3014" xr:uid="{8A0C4B74-8E00-4517-A7DA-28AE84EC3F32}"/>
    <cellStyle name="Comma 8 2 3 3 2" xfId="6688" xr:uid="{1830AF9D-8A9F-47D4-9269-B91A06053C4E}"/>
    <cellStyle name="Comma 8 2 3 4" xfId="4496" xr:uid="{D1AE90BC-708D-4B45-ABE3-99A6646CBB7B}"/>
    <cellStyle name="Comma 8 2 4" xfId="554" xr:uid="{BDDA8DDA-B384-4783-8C78-85F800B57C2F}"/>
    <cellStyle name="Comma 8 2 4 2" xfId="1530" xr:uid="{858BA70E-EDD8-4A06-8F4A-0C3B3FDDF15B}"/>
    <cellStyle name="Comma 8 2 4 2 2" xfId="3015" xr:uid="{9835EAC6-088F-4972-987B-77D2B0602A09}"/>
    <cellStyle name="Comma 8 2 4 2 2 2" xfId="6689" xr:uid="{D8E6A678-B2DE-43B3-AD52-70A46AE66F66}"/>
    <cellStyle name="Comma 8 2 4 2 3" xfId="5204" xr:uid="{AA6C782E-2E3A-49FA-BED6-78ACA8825D32}"/>
    <cellStyle name="Comma 8 2 4 3" xfId="3016" xr:uid="{BF980513-B180-4ADA-85C1-D48B59730F19}"/>
    <cellStyle name="Comma 8 2 4 3 2" xfId="6690" xr:uid="{9BEF0A39-CC4A-416D-8CC2-C7C55ECB87D9}"/>
    <cellStyle name="Comma 8 2 4 4" xfId="4240" xr:uid="{5AFB5930-C997-4D15-9613-2E5FA5BA87B5}"/>
    <cellStyle name="Comma 8 2 5" xfId="1531" xr:uid="{2D4D1AAA-E1C7-4D39-89AC-925236CFFFC8}"/>
    <cellStyle name="Comma 8 2 5 2" xfId="3017" xr:uid="{3FBCB223-3472-43DE-8A8F-CA0AE3C02DD3}"/>
    <cellStyle name="Comma 8 2 5 2 2" xfId="6691" xr:uid="{8A53F70F-355B-4C18-AE33-7195E656607A}"/>
    <cellStyle name="Comma 8 2 5 3" xfId="5205" xr:uid="{DD74B895-5CB4-4056-A354-6EAFBB2046E3}"/>
    <cellStyle name="Comma 8 2 6" xfId="3018" xr:uid="{CBD7CB00-2AE2-4580-B9C9-3CE6D90B3BA8}"/>
    <cellStyle name="Comma 8 2 6 2" xfId="6692" xr:uid="{7FD2B1E5-88BC-46AF-9C63-E859E3D30499}"/>
    <cellStyle name="Comma 8 2 7" xfId="3872" xr:uid="{D71FF680-FF3D-46BB-9692-5FD8D5DB13FB}"/>
    <cellStyle name="Comma 8 3" xfId="272" xr:uid="{6516FA36-C1C6-4E97-AC61-F8DF41DB03CE}"/>
    <cellStyle name="Comma 8 3 2" xfId="811" xr:uid="{A7830E34-A441-47C3-A0C3-4CC47B7692B9}"/>
    <cellStyle name="Comma 8 3 2 2" xfId="1532" xr:uid="{B6EF4E0A-4E4C-49B2-BF06-57F3F798240F}"/>
    <cellStyle name="Comma 8 3 2 2 2" xfId="3019" xr:uid="{62B3E135-6652-4ED5-BE15-977D6642855D}"/>
    <cellStyle name="Comma 8 3 2 2 2 2" xfId="6693" xr:uid="{BEBDAAA2-B6CC-48EB-9217-176427B8421A}"/>
    <cellStyle name="Comma 8 3 2 2 3" xfId="5206" xr:uid="{E4B83CE6-920E-4D11-B8C1-14F2E7E8C55B}"/>
    <cellStyle name="Comma 8 3 2 3" xfId="3020" xr:uid="{D87D9B7F-BFE8-43D6-9E0D-3F44231BFE72}"/>
    <cellStyle name="Comma 8 3 2 3 2" xfId="6694" xr:uid="{7CF4368C-088F-4716-9E1A-14F6A8F87507}"/>
    <cellStyle name="Comma 8 3 2 4" xfId="4497" xr:uid="{0F60491A-C13A-4910-A211-980F177EDA66}"/>
    <cellStyle name="Comma 8 3 3" xfId="1533" xr:uid="{9D836353-4413-49D3-B6DA-ED14E17F68ED}"/>
    <cellStyle name="Comma 8 3 3 2" xfId="3021" xr:uid="{D43CCF46-809B-4A04-9100-08533A090AD6}"/>
    <cellStyle name="Comma 8 3 3 2 2" xfId="6695" xr:uid="{C02A1E52-6FDE-4AAA-91E8-114877B48616}"/>
    <cellStyle name="Comma 8 3 3 3" xfId="5207" xr:uid="{601E88A7-DE79-4BC4-8DCC-0A4692FE8133}"/>
    <cellStyle name="Comma 8 3 4" xfId="3022" xr:uid="{288B7124-B8BB-48A7-9724-288225C818C6}"/>
    <cellStyle name="Comma 8 3 4 2" xfId="6696" xr:uid="{6E810B8D-ACDF-4D84-A0FA-FCE019C4C088}"/>
    <cellStyle name="Comma 8 3 5" xfId="3963" xr:uid="{AFF72701-3236-4F38-A060-C885818DA0D4}"/>
    <cellStyle name="Comma 8 4" xfId="812" xr:uid="{3D10649E-1AE9-4A14-87D7-71E6CDC7B6F5}"/>
    <cellStyle name="Comma 8 4 2" xfId="1534" xr:uid="{78C681FF-B2A3-4837-BE62-DCA7BC49A949}"/>
    <cellStyle name="Comma 8 4 2 2" xfId="3023" xr:uid="{01ED8579-8159-4BB8-B8AC-381CB0C95DDB}"/>
    <cellStyle name="Comma 8 4 2 2 2" xfId="6697" xr:uid="{71860630-2DD9-4A15-8A27-F437BBD7F4C1}"/>
    <cellStyle name="Comma 8 4 2 3" xfId="5208" xr:uid="{8D2B06E1-9657-4D6A-A620-178BF4E7F16D}"/>
    <cellStyle name="Comma 8 4 3" xfId="3024" xr:uid="{688C6757-9D20-4160-A23E-52C7A5FEE9D8}"/>
    <cellStyle name="Comma 8 4 3 2" xfId="6698" xr:uid="{C8D2EBBD-6AFD-4C93-8168-68FD3A4F6BA7}"/>
    <cellStyle name="Comma 8 4 4" xfId="4498" xr:uid="{ECBD3D19-FA9D-4EDD-860B-2AB85AF8CD8B}"/>
    <cellStyle name="Comma 8 5" xfId="455" xr:uid="{41323389-3CCD-43C6-A2FB-036611A3DA4E}"/>
    <cellStyle name="Comma 8 5 2" xfId="1535" xr:uid="{6AE734C0-DF68-4B48-8B57-8BC4DED53A8B}"/>
    <cellStyle name="Comma 8 5 2 2" xfId="3025" xr:uid="{B7EE29A9-B797-4633-8B04-0E2D336C0389}"/>
    <cellStyle name="Comma 8 5 2 2 2" xfId="6699" xr:uid="{D796220E-BC87-4E1E-937F-E11094E11209}"/>
    <cellStyle name="Comma 8 5 2 3" xfId="5209" xr:uid="{7B7575C1-A7E7-4332-AAC7-DC27EE021D43}"/>
    <cellStyle name="Comma 8 5 3" xfId="3026" xr:uid="{74C55A5F-9094-4D30-B3D2-67883AFB3AC7}"/>
    <cellStyle name="Comma 8 5 3 2" xfId="6700" xr:uid="{11B4827D-7047-4CA4-910A-362FFC62B4E5}"/>
    <cellStyle name="Comma 8 5 4" xfId="4141" xr:uid="{CCE67EA7-1BBC-425D-9ADB-14489BB9A7B3}"/>
    <cellStyle name="Comma 8 6" xfId="1536" xr:uid="{64B3361C-F7DD-431F-AAB2-25A55D54E79A}"/>
    <cellStyle name="Comma 8 6 2" xfId="3027" xr:uid="{F8DEAA4A-3782-4D50-837A-46663D3A0A2C}"/>
    <cellStyle name="Comma 8 6 2 2" xfId="6701" xr:uid="{C20AF2A1-8D5C-4385-93F4-116ED75304AE}"/>
    <cellStyle name="Comma 8 6 3" xfId="5210" xr:uid="{6A8AC724-4A70-4F84-B0A0-57CAF1ECE5A6}"/>
    <cellStyle name="Comma 8 7" xfId="3028" xr:uid="{624BAB30-E067-423E-8424-2DF969523B36}"/>
    <cellStyle name="Comma 8 7 2" xfId="6702" xr:uid="{8EA418C6-D763-4DAE-BBE1-C07D61F1F7D6}"/>
    <cellStyle name="Comma 8 8" xfId="3773" xr:uid="{718A9B25-C697-4459-863A-5CAF2026385B}"/>
    <cellStyle name="Comma 9" xfId="58" xr:uid="{AFDEC4FE-10DE-46A8-BCE6-B6B7CB309009}"/>
    <cellStyle name="Comma 9 2" xfId="273" xr:uid="{336BF34A-DAFE-4FDC-AA00-BE292C0F39D7}"/>
    <cellStyle name="Comma 9 2 2" xfId="813" xr:uid="{D0378AA9-6EDC-4BCD-AD21-A6C054F4963D}"/>
    <cellStyle name="Comma 9 2 2 2" xfId="1537" xr:uid="{2AD7859C-B73B-442D-B8B0-935D024575A9}"/>
    <cellStyle name="Comma 9 2 2 2 2" xfId="3029" xr:uid="{0D0E5DC8-0D7C-47B0-86A8-69122B6966B7}"/>
    <cellStyle name="Comma 9 2 2 2 2 2" xfId="6703" xr:uid="{F9A801EA-0135-4D3D-827E-63BDBAE3C106}"/>
    <cellStyle name="Comma 9 2 2 2 3" xfId="5211" xr:uid="{FAF02C95-224C-49F3-B7AA-A47D806EA7A7}"/>
    <cellStyle name="Comma 9 2 2 3" xfId="3030" xr:uid="{9E5CE091-1B55-4171-BFA4-BA5DF9D2714B}"/>
    <cellStyle name="Comma 9 2 2 3 2" xfId="6704" xr:uid="{DF560E8A-2C21-45C5-BD78-708A63B054BC}"/>
    <cellStyle name="Comma 9 2 2 4" xfId="4499" xr:uid="{1698180C-6084-425B-A189-C0EF3488B590}"/>
    <cellStyle name="Comma 9 2 3" xfId="1538" xr:uid="{0394E06C-B6BD-407D-ACE2-B8E7AAC7485B}"/>
    <cellStyle name="Comma 9 2 3 2" xfId="3031" xr:uid="{40D6E36E-DA36-4BB7-A06E-625E331824BC}"/>
    <cellStyle name="Comma 9 2 3 2 2" xfId="6705" xr:uid="{16B6CE53-7042-4ADD-982E-CE7A0487CD94}"/>
    <cellStyle name="Comma 9 2 3 3" xfId="5212" xr:uid="{6BBF6F8F-8B4B-4CAF-801F-379AA6BBD8CD}"/>
    <cellStyle name="Comma 9 2 4" xfId="3032" xr:uid="{70774536-53AE-4ACB-8AB8-9134CA9257F3}"/>
    <cellStyle name="Comma 9 2 4 2" xfId="6706" xr:uid="{8F865A74-6B90-451C-9DED-6B3B1952C2C2}"/>
    <cellStyle name="Comma 9 2 5" xfId="3964" xr:uid="{BC16F8D4-9956-4CB9-8ABD-8FC397163BE1}"/>
    <cellStyle name="Comma 9 3" xfId="814" xr:uid="{ABE943A6-82CD-4EEB-ABAD-9A7B3A6FB7CB}"/>
    <cellStyle name="Comma 9 3 2" xfId="1539" xr:uid="{7946B7C4-354A-4B6C-AD8A-D6BAA81AF2E6}"/>
    <cellStyle name="Comma 9 3 2 2" xfId="3033" xr:uid="{4C09A78E-2F43-4012-9629-77DC967927DD}"/>
    <cellStyle name="Comma 9 3 2 2 2" xfId="6707" xr:uid="{58593767-782A-4E4E-9370-69EE98A55268}"/>
    <cellStyle name="Comma 9 3 2 3" xfId="5213" xr:uid="{D2C8DB5D-B730-4320-A016-965D24CFD871}"/>
    <cellStyle name="Comma 9 3 3" xfId="3034" xr:uid="{BE9D053C-247B-4E38-8899-6392EE98832E}"/>
    <cellStyle name="Comma 9 3 3 2" xfId="6708" xr:uid="{E509059A-12CC-467D-AE03-39845BFF6BA1}"/>
    <cellStyle name="Comma 9 3 4" xfId="4500" xr:uid="{4AC764BC-CBDF-4FB8-A2FC-F8D154F74D2C}"/>
    <cellStyle name="Comma 9 4" xfId="456" xr:uid="{C9BEA7A8-6690-4B68-8F9E-639F939D2FC3}"/>
    <cellStyle name="Comma 9 4 2" xfId="1540" xr:uid="{70BA3F79-BD96-4AED-BAAC-88D63DDEFE7B}"/>
    <cellStyle name="Comma 9 4 2 2" xfId="3035" xr:uid="{11BDEABF-4CCE-4182-B837-648691C4EA1A}"/>
    <cellStyle name="Comma 9 4 2 2 2" xfId="6709" xr:uid="{40CF89CB-8EA5-40DF-A826-3F97A1054BB6}"/>
    <cellStyle name="Comma 9 4 2 3" xfId="5214" xr:uid="{D72F085E-7403-4F5A-9AC6-76C5E4AEFB8D}"/>
    <cellStyle name="Comma 9 4 3" xfId="3036" xr:uid="{2F2397F5-EF92-4CEC-A84E-A8CA9AE61638}"/>
    <cellStyle name="Comma 9 4 3 2" xfId="6710" xr:uid="{599B6D0A-BBEC-48EE-BAF9-17F350EEF260}"/>
    <cellStyle name="Comma 9 4 4" xfId="4142" xr:uid="{172AA3BC-8A25-4471-8D62-67B7CF51318E}"/>
    <cellStyle name="Comma 9 5" xfId="1541" xr:uid="{F3427BBD-CD8D-485E-ACBE-CDA61DBCD90B}"/>
    <cellStyle name="Comma 9 5 2" xfId="3037" xr:uid="{0744F3A8-E3C0-483E-A14A-86A83D4571D5}"/>
    <cellStyle name="Comma 9 5 2 2" xfId="6711" xr:uid="{BB098622-73E7-439F-8562-4222E423B77B}"/>
    <cellStyle name="Comma 9 5 3" xfId="5215" xr:uid="{74691D13-D17A-4F85-B4D8-4715EB8F3DA3}"/>
    <cellStyle name="Comma 9 6" xfId="3038" xr:uid="{9472298C-781C-4100-88C0-ADE149C6BBF6}"/>
    <cellStyle name="Comma 9 6 2" xfId="6712" xr:uid="{EEFA344A-84F8-4C39-B509-0C78A9AB6132}"/>
    <cellStyle name="Comma 9 7" xfId="3774" xr:uid="{60E774F1-CE37-42BB-BDE2-0E1FE60588B7}"/>
    <cellStyle name="Currency 10" xfId="100" xr:uid="{91BFD830-DEE7-40B5-AE82-CDC1CF5D97C5}"/>
    <cellStyle name="Currency 10 2" xfId="309" xr:uid="{3993E4CA-C01C-438F-B118-A74DDFFACA4E}"/>
    <cellStyle name="Currency 10 2 2" xfId="815" xr:uid="{CE1487A7-D14E-45F7-95E1-7F314067F6D3}"/>
    <cellStyle name="Currency 10 2 2 2" xfId="1542" xr:uid="{CF54DF84-647F-4F98-86F6-77C13316F243}"/>
    <cellStyle name="Currency 10 2 2 2 2" xfId="3039" xr:uid="{760958F3-C859-4A0F-8640-500F837C7ED9}"/>
    <cellStyle name="Currency 10 2 2 2 2 2" xfId="6713" xr:uid="{C8FE91B2-4D30-4667-B4DE-557D7A3A2B06}"/>
    <cellStyle name="Currency 10 2 2 2 3" xfId="5216" xr:uid="{B9ED17BE-4CEC-464B-935B-958247566F43}"/>
    <cellStyle name="Currency 10 2 2 3" xfId="3040" xr:uid="{19FBA786-89CB-4127-91D2-5F3296E95420}"/>
    <cellStyle name="Currency 10 2 2 3 2" xfId="6714" xr:uid="{D48863F2-7FAF-41AE-AFC7-87448771F88D}"/>
    <cellStyle name="Currency 10 2 2 4" xfId="4501" xr:uid="{13839D99-D2CA-4FC1-BBEB-0E8F03BE79C4}"/>
    <cellStyle name="Currency 10 2 3" xfId="1543" xr:uid="{51396FD8-26C6-4D62-9744-81FD236FCAB1}"/>
    <cellStyle name="Currency 10 2 3 2" xfId="3041" xr:uid="{99E669B0-7860-4399-8D41-86F275F5A3EE}"/>
    <cellStyle name="Currency 10 2 3 2 2" xfId="6715" xr:uid="{10D08179-D5B8-4B27-8D3E-6B6A4A7D81D6}"/>
    <cellStyle name="Currency 10 2 3 3" xfId="5217" xr:uid="{DBA57B2B-BA12-49B8-BA88-495575376955}"/>
    <cellStyle name="Currency 10 2 4" xfId="3042" xr:uid="{E9ED0243-6694-41F9-9A50-6698BD16700E}"/>
    <cellStyle name="Currency 10 2 4 2" xfId="6716" xr:uid="{5E0D5B79-6FC6-4611-AC79-EEF16062114C}"/>
    <cellStyle name="Currency 10 2 5" xfId="3998" xr:uid="{4952D540-49BF-4C54-84BE-7D814A0C1BCB}"/>
    <cellStyle name="Currency 10 3" xfId="816" xr:uid="{8B7F6AF3-28F3-4104-9F70-D35D39C41D81}"/>
    <cellStyle name="Currency 10 3 2" xfId="1544" xr:uid="{EF90A36F-D757-4305-A402-8BCEDF7E46BB}"/>
    <cellStyle name="Currency 10 3 2 2" xfId="3043" xr:uid="{9D9FA7A4-A369-4C6A-93B2-5CE74854972D}"/>
    <cellStyle name="Currency 10 3 2 2 2" xfId="6717" xr:uid="{99F9AF05-CC4E-4667-9905-8B1A1BC2AF1B}"/>
    <cellStyle name="Currency 10 3 2 3" xfId="5218" xr:uid="{099EEBAB-5519-43C4-9D44-FF8696D390C4}"/>
    <cellStyle name="Currency 10 3 3" xfId="3044" xr:uid="{488203F3-808D-4052-BEAC-D3CCC998825A}"/>
    <cellStyle name="Currency 10 3 3 2" xfId="6718" xr:uid="{4B00A41E-5149-42EE-AE4B-D6A953CB2ED6}"/>
    <cellStyle name="Currency 10 3 4" xfId="4502" xr:uid="{BD57CCB7-04F8-4F9B-8B5C-E454F368BE0C}"/>
    <cellStyle name="Currency 10 4" xfId="490" xr:uid="{6BB9ABBA-0708-4BE2-A67D-54ED5254A50D}"/>
    <cellStyle name="Currency 10 4 2" xfId="1545" xr:uid="{C41BA177-13E0-4A7D-96AD-760A9D7BE723}"/>
    <cellStyle name="Currency 10 4 2 2" xfId="3045" xr:uid="{5FF166F8-588D-48C7-9AE5-95AD5624D5A5}"/>
    <cellStyle name="Currency 10 4 2 2 2" xfId="6719" xr:uid="{DA694B6B-C776-4A14-A4D1-AE2188079F50}"/>
    <cellStyle name="Currency 10 4 2 3" xfId="5219" xr:uid="{895F3F4C-4B98-42C0-925E-A15245AB2C59}"/>
    <cellStyle name="Currency 10 4 3" xfId="3046" xr:uid="{8955FD8A-A015-4329-8BF8-C150B30C09EB}"/>
    <cellStyle name="Currency 10 4 3 2" xfId="6720" xr:uid="{86FDF2E7-D337-41B5-A7AD-8E8D5F1C16CE}"/>
    <cellStyle name="Currency 10 4 4" xfId="4176" xr:uid="{8B5C62B4-7195-41E7-8036-B546BDC51916}"/>
    <cellStyle name="Currency 10 5" xfId="1546" xr:uid="{0F60C1F0-2EBA-43F4-8E89-5F52AF47A814}"/>
    <cellStyle name="Currency 10 5 2" xfId="3047" xr:uid="{C3B1DFB7-F367-4818-98E8-42AAB0D70624}"/>
    <cellStyle name="Currency 10 5 2 2" xfId="6721" xr:uid="{FCC9227B-98B9-41A4-AC77-AEB1D36017EF}"/>
    <cellStyle name="Currency 10 5 3" xfId="5220" xr:uid="{699249B3-8254-45FE-8300-BF1F8002B832}"/>
    <cellStyle name="Currency 10 6" xfId="3048" xr:uid="{9DE1A672-07E2-403D-9F9E-E5DDB2670081}"/>
    <cellStyle name="Currency 10 6 2" xfId="6722" xr:uid="{DFFC9A40-5822-4202-9EE2-83E51CD05CA6}"/>
    <cellStyle name="Currency 10 7" xfId="3808" xr:uid="{28BBEBD4-B6BF-4812-B32E-601546E234AB}"/>
    <cellStyle name="Currency 11" xfId="187" xr:uid="{91FB4D2E-EBDB-4111-88E9-3AD91C3F523D}"/>
    <cellStyle name="Currency 11 2" xfId="396" xr:uid="{08B7DE8A-CFDC-4367-A623-83FF9EB6B594}"/>
    <cellStyle name="Currency 11 2 2" xfId="817" xr:uid="{EED9A113-4484-4644-AE77-71F9F1274DC9}"/>
    <cellStyle name="Currency 11 2 2 2" xfId="1547" xr:uid="{A4B1EBCF-873C-4E9B-8B39-84D2232C84CE}"/>
    <cellStyle name="Currency 11 2 2 2 2" xfId="3049" xr:uid="{C1B6845A-76F3-48BA-BC1A-7FE607761248}"/>
    <cellStyle name="Currency 11 2 2 2 2 2" xfId="6723" xr:uid="{26F303CD-8FB1-4394-A88D-A394407B34D5}"/>
    <cellStyle name="Currency 11 2 2 2 3" xfId="5221" xr:uid="{93792FF9-0273-4FD0-9F43-811EF7A3B0E1}"/>
    <cellStyle name="Currency 11 2 2 3" xfId="3050" xr:uid="{A50971B7-1254-4B2C-922F-F6995ECDF090}"/>
    <cellStyle name="Currency 11 2 2 3 2" xfId="6724" xr:uid="{A3419393-4394-4D4B-9FCD-9BA332962B90}"/>
    <cellStyle name="Currency 11 2 2 4" xfId="4503" xr:uid="{E6B50928-CCC0-4D61-BF3F-D1264052EAB7}"/>
    <cellStyle name="Currency 11 2 3" xfId="1548" xr:uid="{5CAE9A3A-61CD-47E6-B4B0-3E8C7301FA34}"/>
    <cellStyle name="Currency 11 2 3 2" xfId="3051" xr:uid="{2AEA0094-F7F8-43E4-870B-D3C574AEE368}"/>
    <cellStyle name="Currency 11 2 3 2 2" xfId="6725" xr:uid="{F7960105-3F8B-4644-9CFE-A7BE40692184}"/>
    <cellStyle name="Currency 11 2 3 3" xfId="5222" xr:uid="{736C201B-C440-4F3E-AF0D-C0C131DA70D4}"/>
    <cellStyle name="Currency 11 2 4" xfId="3052" xr:uid="{EE5E04D4-1F01-44F1-A28B-A7C11BF6A0C9}"/>
    <cellStyle name="Currency 11 2 4 2" xfId="6726" xr:uid="{626CBCFA-BA6C-4535-BF5B-6C6953D08122}"/>
    <cellStyle name="Currency 11 2 5" xfId="4084" xr:uid="{DD5992AC-078F-4A15-AD69-63684C1F6703}"/>
    <cellStyle name="Currency 11 3" xfId="818" xr:uid="{3DC91F0D-D31A-4ADE-85C5-DD3F5B8E5DC1}"/>
    <cellStyle name="Currency 11 3 2" xfId="1549" xr:uid="{2E2EFB76-F980-4353-9841-76EEF2E52E8C}"/>
    <cellStyle name="Currency 11 3 2 2" xfId="3053" xr:uid="{FB2BC725-3977-4F55-A780-CAD44BA71F3B}"/>
    <cellStyle name="Currency 11 3 2 2 2" xfId="6727" xr:uid="{D93C1FA3-8BD1-4A4D-AA51-E74150780DDA}"/>
    <cellStyle name="Currency 11 3 2 3" xfId="5223" xr:uid="{63DD01F3-22F9-4AE6-8E37-4DBC696EA9C3}"/>
    <cellStyle name="Currency 11 3 3" xfId="3054" xr:uid="{B76FC25F-2ABF-4882-A871-4A5079CB9B33}"/>
    <cellStyle name="Currency 11 3 3 2" xfId="6728" xr:uid="{64C35EF8-89FE-4EB9-A413-DCA60DED1F8E}"/>
    <cellStyle name="Currency 11 3 4" xfId="4504" xr:uid="{061F647A-4E34-47B1-BBE3-612241A5191F}"/>
    <cellStyle name="Currency 11 4" xfId="576" xr:uid="{F4C88BBE-341E-468A-8EFC-D56C88AF0734}"/>
    <cellStyle name="Currency 11 4 2" xfId="1550" xr:uid="{7B106038-8C40-417A-A5C7-66DAEED4CE55}"/>
    <cellStyle name="Currency 11 4 2 2" xfId="3055" xr:uid="{0AE74C4D-744B-41D5-B7D2-052B8C4A8492}"/>
    <cellStyle name="Currency 11 4 2 2 2" xfId="6729" xr:uid="{C5C2E1B4-E3C6-47E4-B761-8E091354173C}"/>
    <cellStyle name="Currency 11 4 2 3" xfId="5224" xr:uid="{13D92D76-0F67-4D52-95B2-FE4CB71967AF}"/>
    <cellStyle name="Currency 11 4 3" xfId="3056" xr:uid="{92B875DD-FD8F-4104-A0EC-6BD70CFD5DF4}"/>
    <cellStyle name="Currency 11 4 3 2" xfId="6730" xr:uid="{E268CA16-E250-4AF9-8947-BF7CBB5E3CD0}"/>
    <cellStyle name="Currency 11 4 4" xfId="4262" xr:uid="{51D82B65-52FC-4532-9D7C-F4C55FC362BC}"/>
    <cellStyle name="Currency 11 5" xfId="1551" xr:uid="{A9FCF5F8-E03B-4E60-A6FA-5B2961F7B30A}"/>
    <cellStyle name="Currency 11 5 2" xfId="3057" xr:uid="{58FE769E-4D8A-429D-9092-D228F4388D50}"/>
    <cellStyle name="Currency 11 5 2 2" xfId="6731" xr:uid="{C13A058A-13C1-43D2-965E-B96069EAB2DE}"/>
    <cellStyle name="Currency 11 5 3" xfId="5225" xr:uid="{76223840-2EB9-425B-8F88-24B38FE671E1}"/>
    <cellStyle name="Currency 11 6" xfId="3058" xr:uid="{FEE77C98-787F-4A16-9C40-11130B5118C2}"/>
    <cellStyle name="Currency 11 6 2" xfId="6732" xr:uid="{B230D99E-DCCE-4B0A-8B55-9D2DE2898533}"/>
    <cellStyle name="Currency 11 7" xfId="3894" xr:uid="{284FB700-B05A-4876-B78A-49C78C4A1DC7}"/>
    <cellStyle name="Currency 12" xfId="192" xr:uid="{E3F72081-FAD2-46D4-AFB8-0A80D011CD0E}"/>
    <cellStyle name="Currency 12 2" xfId="399" xr:uid="{F0A41ECA-E7CE-4826-A5AE-C2C6EFDB239F}"/>
    <cellStyle name="Currency 12 2 2" xfId="819" xr:uid="{27CBC7D9-52F5-4706-80E2-E45B29823E7A}"/>
    <cellStyle name="Currency 12 2 2 2" xfId="1552" xr:uid="{59B7C012-7E46-4A00-BF42-EAC852938582}"/>
    <cellStyle name="Currency 12 2 2 2 2" xfId="3059" xr:uid="{9BEC5C18-CB57-484D-A137-1ABC7D4A80AE}"/>
    <cellStyle name="Currency 12 2 2 2 2 2" xfId="6733" xr:uid="{DAC20909-5112-4D1C-AFD8-024802E1B855}"/>
    <cellStyle name="Currency 12 2 2 2 3" xfId="5226" xr:uid="{7BB14298-B8CF-4C69-88C8-3637A1190D07}"/>
    <cellStyle name="Currency 12 2 2 3" xfId="3060" xr:uid="{D362782A-9876-4567-AFDF-AC48A1C2129A}"/>
    <cellStyle name="Currency 12 2 2 3 2" xfId="6734" xr:uid="{27A08097-4750-4FE6-964E-6DEC647827C2}"/>
    <cellStyle name="Currency 12 2 2 4" xfId="4505" xr:uid="{DADB6135-84A9-4150-9B2F-B9AE267F6324}"/>
    <cellStyle name="Currency 12 2 3" xfId="1553" xr:uid="{C611409C-1EE6-4EAA-969D-FDD3EB36B864}"/>
    <cellStyle name="Currency 12 2 3 2" xfId="3061" xr:uid="{45ACC8E8-979D-4950-82DC-DF80EBA95190}"/>
    <cellStyle name="Currency 12 2 3 2 2" xfId="6735" xr:uid="{725B4BF8-AA23-479A-90E3-A2D600FE71A2}"/>
    <cellStyle name="Currency 12 2 3 3" xfId="5227" xr:uid="{2E06E5C1-A554-414A-AE10-0DA69715B1C2}"/>
    <cellStyle name="Currency 12 2 4" xfId="3062" xr:uid="{6E7E904F-2E6B-4DAC-8AC9-235DFE2A391B}"/>
    <cellStyle name="Currency 12 2 4 2" xfId="6736" xr:uid="{A92DF02D-E0E7-4D4A-8750-773414BA1134}"/>
    <cellStyle name="Currency 12 2 5" xfId="4086" xr:uid="{10A72EA7-A7E3-422A-8CD3-D82118819AE2}"/>
    <cellStyle name="Currency 12 3" xfId="820" xr:uid="{F3428681-989C-4365-AB23-7085CC371E7E}"/>
    <cellStyle name="Currency 12 3 2" xfId="1554" xr:uid="{CA896C53-F6E2-4072-8057-C2C604A62FCC}"/>
    <cellStyle name="Currency 12 3 2 2" xfId="3063" xr:uid="{46B20F71-AA8E-48CC-B2F6-7639A871784D}"/>
    <cellStyle name="Currency 12 3 2 2 2" xfId="6737" xr:uid="{B6B34051-B582-461C-8B40-5D5A88C7CC48}"/>
    <cellStyle name="Currency 12 3 2 3" xfId="5228" xr:uid="{FBA94738-6DD4-4D3B-BB2D-C1FBCE583AA9}"/>
    <cellStyle name="Currency 12 3 3" xfId="3064" xr:uid="{AEB46100-0678-4329-AF46-C3A3885F8CFC}"/>
    <cellStyle name="Currency 12 3 3 2" xfId="6738" xr:uid="{81DF9DF2-A9A5-4F4C-9D57-729ABECFFB26}"/>
    <cellStyle name="Currency 12 3 4" xfId="4506" xr:uid="{CFCBF38D-CAE5-4F36-9CBB-C1482BE0BEC7}"/>
    <cellStyle name="Currency 12 4" xfId="578" xr:uid="{38F4CC73-9F93-4AEF-BA44-9585B09BBFD5}"/>
    <cellStyle name="Currency 12 4 2" xfId="1555" xr:uid="{62F1BD1D-2FD1-43D0-BC7E-ABAF61EAF976}"/>
    <cellStyle name="Currency 12 4 2 2" xfId="3065" xr:uid="{C8A9F028-4F90-483E-A910-840EBFE9EC20}"/>
    <cellStyle name="Currency 12 4 2 2 2" xfId="6739" xr:uid="{133B906C-477A-4824-BDE9-9DD878DB332B}"/>
    <cellStyle name="Currency 12 4 2 3" xfId="5229" xr:uid="{D9F881EB-FAF9-4FEF-B041-4F9AAAD84815}"/>
    <cellStyle name="Currency 12 4 3" xfId="3066" xr:uid="{F0B6E03D-337B-44A3-8316-6D0B57D1A886}"/>
    <cellStyle name="Currency 12 4 3 2" xfId="6740" xr:uid="{F8E5DC3C-ABD1-488E-ABF5-6AE2CA8C51E9}"/>
    <cellStyle name="Currency 12 4 4" xfId="4264" xr:uid="{C9175CBC-C1AD-4814-BCAA-A53B936AD322}"/>
    <cellStyle name="Currency 12 5" xfId="1556" xr:uid="{90FEEE1B-CBFD-4D62-AE54-713481848636}"/>
    <cellStyle name="Currency 12 5 2" xfId="3067" xr:uid="{EFE4A3BE-FAAA-4910-A164-D16E826E6F1B}"/>
    <cellStyle name="Currency 12 5 2 2" xfId="6741" xr:uid="{71367109-33D9-4457-B47D-4FE117521EEA}"/>
    <cellStyle name="Currency 12 5 3" xfId="5230" xr:uid="{AD424F26-30F3-4C19-9978-8544F14484F8}"/>
    <cellStyle name="Currency 12 6" xfId="3068" xr:uid="{456C1B90-60E9-45CE-8860-019B01E1F654}"/>
    <cellStyle name="Currency 12 6 2" xfId="6742" xr:uid="{6EE3F0B9-C886-4921-861B-55AB17C7BA9D}"/>
    <cellStyle name="Currency 12 7" xfId="3896" xr:uid="{9D3DF987-DD47-4185-8933-716D138CC317}"/>
    <cellStyle name="Currency 13" xfId="195" xr:uid="{8C999481-09B9-4F3F-B001-AAB8261F7538}"/>
    <cellStyle name="Currency 13 2" xfId="401" xr:uid="{A4A2BBB7-0B5A-47BD-AF1F-E83CD4141855}"/>
    <cellStyle name="Currency 13 2 2" xfId="821" xr:uid="{C57DB65E-198A-444A-BF46-D5A332553FE3}"/>
    <cellStyle name="Currency 13 2 2 2" xfId="1557" xr:uid="{9F5B00DC-EA05-4783-B0B7-C2D2996C9DB4}"/>
    <cellStyle name="Currency 13 2 2 2 2" xfId="3069" xr:uid="{0C30B7BB-C697-4B87-B521-A16D02A3989D}"/>
    <cellStyle name="Currency 13 2 2 2 2 2" xfId="6743" xr:uid="{C1ACF646-721C-4A70-B30A-CF55DF1907F6}"/>
    <cellStyle name="Currency 13 2 2 2 3" xfId="5231" xr:uid="{1AE06E50-7893-49B9-A6D6-9AAA2D0782EA}"/>
    <cellStyle name="Currency 13 2 2 3" xfId="3070" xr:uid="{4CE18471-6C1A-4C85-8A62-68BE0F1D844A}"/>
    <cellStyle name="Currency 13 2 2 3 2" xfId="6744" xr:uid="{45024019-46F3-46F0-B076-D2FA3D19E79B}"/>
    <cellStyle name="Currency 13 2 2 4" xfId="4507" xr:uid="{8362CEC8-7903-4752-85CE-389E0FD30DFE}"/>
    <cellStyle name="Currency 13 2 3" xfId="1558" xr:uid="{5FD94696-FA9D-4E91-A5EC-110BED1FD542}"/>
    <cellStyle name="Currency 13 2 3 2" xfId="3071" xr:uid="{581326A0-F93B-46A7-B856-739B8B33AACD}"/>
    <cellStyle name="Currency 13 2 3 2 2" xfId="6745" xr:uid="{E6DC2439-6AE6-483C-AE8F-6BD456AA693B}"/>
    <cellStyle name="Currency 13 2 3 3" xfId="5232" xr:uid="{3EA151F3-3E7F-447B-9A38-19D282DF0BE2}"/>
    <cellStyle name="Currency 13 2 4" xfId="3072" xr:uid="{67D71FE5-9871-4B0F-B6EB-4576BB114E29}"/>
    <cellStyle name="Currency 13 2 4 2" xfId="6746" xr:uid="{F20DA358-8D59-42E2-B1CC-EFA075224063}"/>
    <cellStyle name="Currency 13 2 5" xfId="4088" xr:uid="{4DB060F2-013C-495B-9043-FD4328ACB037}"/>
    <cellStyle name="Currency 13 3" xfId="822" xr:uid="{72C2BEF9-2862-4D2A-9BEA-7BD927E2121F}"/>
    <cellStyle name="Currency 13 3 2" xfId="1559" xr:uid="{F8BE74B3-B5B5-4AE9-83DD-29078EC34C80}"/>
    <cellStyle name="Currency 13 3 2 2" xfId="3073" xr:uid="{1C651780-5B6F-4989-B0BE-152F05921A56}"/>
    <cellStyle name="Currency 13 3 2 2 2" xfId="6747" xr:uid="{E2E6425F-57DD-4BFE-890D-7F79D2C630CC}"/>
    <cellStyle name="Currency 13 3 2 3" xfId="5233" xr:uid="{E9DFED80-1205-409E-85DA-3CCA1DCDEF14}"/>
    <cellStyle name="Currency 13 3 3" xfId="3074" xr:uid="{884FDC0D-F8A3-43C1-92DC-6469DDD1CCBA}"/>
    <cellStyle name="Currency 13 3 3 2" xfId="6748" xr:uid="{E8C864DD-1A47-433D-A91B-B2C7E3BC8313}"/>
    <cellStyle name="Currency 13 3 4" xfId="4508" xr:uid="{E6A234D8-E31F-493F-8B87-2EF8383B9FC2}"/>
    <cellStyle name="Currency 13 4" xfId="580" xr:uid="{E8613283-9EF5-493B-BF84-E70F68947D91}"/>
    <cellStyle name="Currency 13 4 2" xfId="1560" xr:uid="{63259F1F-0344-4995-97A3-B07B6B11AAD5}"/>
    <cellStyle name="Currency 13 4 2 2" xfId="3075" xr:uid="{243AA572-008F-4664-A64D-198D5C0850AE}"/>
    <cellStyle name="Currency 13 4 2 2 2" xfId="6749" xr:uid="{BBCF0881-E807-487E-9EFC-E769C7046525}"/>
    <cellStyle name="Currency 13 4 2 3" xfId="5234" xr:uid="{7FA67F7F-B330-428F-82E5-40BD0E9533B1}"/>
    <cellStyle name="Currency 13 4 3" xfId="3076" xr:uid="{80185927-4411-4DC3-A8C1-BF2623E86A27}"/>
    <cellStyle name="Currency 13 4 3 2" xfId="6750" xr:uid="{27078DAD-F6C2-4D68-9E71-347BD23C8D45}"/>
    <cellStyle name="Currency 13 4 4" xfId="4266" xr:uid="{738BB33A-EA05-4373-9793-EA7B8FA46196}"/>
    <cellStyle name="Currency 13 5" xfId="1561" xr:uid="{4C55E178-6BBD-47CC-8097-7ACE641055C6}"/>
    <cellStyle name="Currency 13 5 2" xfId="3077" xr:uid="{852BE0F6-036F-433B-B165-0162250BA3D3}"/>
    <cellStyle name="Currency 13 5 2 2" xfId="6751" xr:uid="{01C26247-C4F6-442B-BFD7-9C13AE31F9A5}"/>
    <cellStyle name="Currency 13 5 3" xfId="5235" xr:uid="{8A3D79D5-5B71-4A3F-AED8-C27DB7EBC947}"/>
    <cellStyle name="Currency 13 6" xfId="3078" xr:uid="{19E54C15-86A6-48DA-BF36-BA5AF1245246}"/>
    <cellStyle name="Currency 13 6 2" xfId="6752" xr:uid="{8DC3551D-51FC-4FDA-970F-381D0B13CE32}"/>
    <cellStyle name="Currency 13 7" xfId="3898" xr:uid="{7CC3C433-D200-4AB5-ABFA-FC73DEC95251}"/>
    <cellStyle name="Currency 14" xfId="218" xr:uid="{A069CDBA-F85E-440A-B65C-FD41C66E32FB}"/>
    <cellStyle name="Currency 14 2" xfId="823" xr:uid="{EC488C1C-4B49-4425-8D91-6F6732E1618F}"/>
    <cellStyle name="Currency 14 2 2" xfId="1562" xr:uid="{B3D9F6B3-0CE6-4F10-B323-287222242707}"/>
    <cellStyle name="Currency 14 2 2 2" xfId="3079" xr:uid="{1AA40027-2660-42A4-B4C6-111098A44FC2}"/>
    <cellStyle name="Currency 14 2 2 2 2" xfId="6753" xr:uid="{0CABA7F0-D3A2-4A76-81B5-2D71CBC45002}"/>
    <cellStyle name="Currency 14 2 2 3" xfId="5236" xr:uid="{705237F3-3FE7-4B87-AB3B-081BC813ACBE}"/>
    <cellStyle name="Currency 14 2 3" xfId="3080" xr:uid="{0D82F3A2-8151-4053-BC62-8E63F739040A}"/>
    <cellStyle name="Currency 14 2 3 2" xfId="6754" xr:uid="{5AB0FAC7-2547-42C8-94F8-62E57B0E54DC}"/>
    <cellStyle name="Currency 14 2 4" xfId="4509" xr:uid="{33CDA1A0-C387-48D4-9555-4D4305ED46B1}"/>
    <cellStyle name="Currency 14 3" xfId="1563" xr:uid="{8FCEE15C-0D0A-4421-8F0A-8D20E28C817C}"/>
    <cellStyle name="Currency 14 3 2" xfId="3081" xr:uid="{97A470AA-C68E-45FA-AFFC-F914F495BE4F}"/>
    <cellStyle name="Currency 14 3 2 2" xfId="6755" xr:uid="{F57C5EB7-48B4-4469-B695-CCF12010A026}"/>
    <cellStyle name="Currency 14 3 3" xfId="5237" xr:uid="{1C64538A-6098-4186-B2F1-B04DF59D1F45}"/>
    <cellStyle name="Currency 14 4" xfId="3082" xr:uid="{4701C652-F2A3-4B73-A91D-A6E09DF5EB81}"/>
    <cellStyle name="Currency 14 4 2" xfId="6756" xr:uid="{1371B43D-2CB0-41F0-B34A-AC2682B9CE23}"/>
    <cellStyle name="Currency 14 5" xfId="3910" xr:uid="{D4CF1339-5726-4014-BCD2-903A4D9D652D}"/>
    <cellStyle name="Currency 15" xfId="824" xr:uid="{19D81D51-4176-44AA-9932-86579D0EF46B}"/>
    <cellStyle name="Currency 15 2" xfId="1564" xr:uid="{480504B0-0EC1-4000-9873-536649343F66}"/>
    <cellStyle name="Currency 15 2 2" xfId="3083" xr:uid="{CC5F950B-5858-4EBB-89D2-6A8B3A946F02}"/>
    <cellStyle name="Currency 15 2 2 2" xfId="6757" xr:uid="{75A61C54-7136-4E47-BE3D-5381F470A6DE}"/>
    <cellStyle name="Currency 15 2 3" xfId="5238" xr:uid="{1888E9F9-C7FC-4D19-B7E9-116B7BE0A6D5}"/>
    <cellStyle name="Currency 15 3" xfId="3084" xr:uid="{61FC800E-4BB5-4342-8AE5-BA08357A3071}"/>
    <cellStyle name="Currency 15 3 2" xfId="6758" xr:uid="{93D79409-311E-4B3D-801D-1C1F5020130D}"/>
    <cellStyle name="Currency 15 4" xfId="4510" xr:uid="{7A3FB20F-290B-45BB-A995-95A7DBCC066A}"/>
    <cellStyle name="Currency 16" xfId="1565" xr:uid="{F269766C-08FF-4FB7-8433-D92C5E021707}"/>
    <cellStyle name="Currency 16 2" xfId="3085" xr:uid="{A9FA28C9-F1AB-471A-A0CE-0A82027A644F}"/>
    <cellStyle name="Currency 16 2 2" xfId="6759" xr:uid="{50CAB6F0-11CB-483B-B68A-16366CF3A9B8}"/>
    <cellStyle name="Currency 16 3" xfId="5239" xr:uid="{6BEC54AB-4DD1-440F-A7FF-959845FF0FB8}"/>
    <cellStyle name="Currency 17" xfId="3086" xr:uid="{146803B3-8DE5-4770-BCBD-82FE08DD1CB3}"/>
    <cellStyle name="Currency 17 2" xfId="6760" xr:uid="{83A9AAD8-A03B-4B44-8177-68FF429E0627}"/>
    <cellStyle name="Currency 18" xfId="3720" xr:uid="{CBABBC86-2B17-4659-9DB0-A12E51E1F5E7}"/>
    <cellStyle name="Currency 2" xfId="59" xr:uid="{89A6FF52-9AA8-4590-9117-A3578E3B38A1}"/>
    <cellStyle name="Currency 3" xfId="60" xr:uid="{51E61BED-15F0-47F8-A911-0B3D11959D6F}"/>
    <cellStyle name="Currency 3 10" xfId="457" xr:uid="{D2E7B520-290E-42A4-8F6C-CA38C3B4917D}"/>
    <cellStyle name="Currency 3 10 2" xfId="1566" xr:uid="{067D722F-F424-40AA-A00E-9C66E3AF5A8E}"/>
    <cellStyle name="Currency 3 10 2 2" xfId="3087" xr:uid="{6188373E-E34E-459C-B773-006101340085}"/>
    <cellStyle name="Currency 3 10 2 2 2" xfId="6761" xr:uid="{592D4DB2-8692-416C-AE51-3AB249806A37}"/>
    <cellStyle name="Currency 3 10 2 3" xfId="5240" xr:uid="{EC22C4A1-4151-4BC1-993E-76742A457465}"/>
    <cellStyle name="Currency 3 10 3" xfId="3088" xr:uid="{E5BFC3E2-C22F-4378-90FA-00B61941A68D}"/>
    <cellStyle name="Currency 3 10 3 2" xfId="6762" xr:uid="{7D905C4D-6C60-436F-AE8F-75B7EAE3DB72}"/>
    <cellStyle name="Currency 3 10 4" xfId="4143" xr:uid="{F4F0E385-05D0-47BA-B69C-64FFCB019182}"/>
    <cellStyle name="Currency 3 11" xfId="1567" xr:uid="{F70E5B5D-9332-44AF-BFE5-784F8256CA0A}"/>
    <cellStyle name="Currency 3 11 2" xfId="3089" xr:uid="{CE08BB90-0D4B-43B6-B267-2059E27AA6DC}"/>
    <cellStyle name="Currency 3 11 2 2" xfId="6763" xr:uid="{186718D1-67B0-4662-8ED8-A050C8C9F486}"/>
    <cellStyle name="Currency 3 11 3" xfId="5241" xr:uid="{E373988C-ED78-4AE9-B880-390D4DA773DF}"/>
    <cellStyle name="Currency 3 12" xfId="3090" xr:uid="{3B703E65-513F-4F41-9968-CE17EB7CE38B}"/>
    <cellStyle name="Currency 3 12 2" xfId="6764" xr:uid="{D3DA6F6A-6FCC-422E-8922-114045444B12}"/>
    <cellStyle name="Currency 3 13" xfId="3775" xr:uid="{F824176F-CC4E-437C-AB9C-5BF6B319A60E}"/>
    <cellStyle name="Currency 3 2" xfId="61" xr:uid="{49FDDDDC-0FC0-4BB2-AB2D-3F0DC9D6690A}"/>
    <cellStyle name="Currency 3 2 10" xfId="3091" xr:uid="{14FD34C8-6014-479B-B7E9-66E54499035E}"/>
    <cellStyle name="Currency 3 2 10 2" xfId="6765" xr:uid="{6CBC2CFB-D6F0-4670-8DAD-F38D46971139}"/>
    <cellStyle name="Currency 3 2 11" xfId="3776" xr:uid="{3D17735A-B074-4D2C-BC8E-4900CDD9A3B3}"/>
    <cellStyle name="Currency 3 2 2" xfId="62" xr:uid="{20B6C085-B192-4F2B-AC18-3BE94D16DED7}"/>
    <cellStyle name="Currency 3 2 2 2" xfId="163" xr:uid="{579E4BE6-9EF1-4C5D-B090-65FEB863033C}"/>
    <cellStyle name="Currency 3 2 2 2 2" xfId="372" xr:uid="{7395F6A5-C70A-4271-9222-F67DFAFF0368}"/>
    <cellStyle name="Currency 3 2 2 2 2 2" xfId="825" xr:uid="{8C0ADB27-0457-4050-97C2-B7DF445C0CB9}"/>
    <cellStyle name="Currency 3 2 2 2 2 2 2" xfId="1568" xr:uid="{554434C2-2DCF-4E69-8BD8-3EE01971D75C}"/>
    <cellStyle name="Currency 3 2 2 2 2 2 2 2" xfId="3092" xr:uid="{447D4F90-74ED-466A-AEDB-5C34FB33BE56}"/>
    <cellStyle name="Currency 3 2 2 2 2 2 2 2 2" xfId="6766" xr:uid="{66AC6FF5-5E48-4BB5-AB26-DFE4D50C19D5}"/>
    <cellStyle name="Currency 3 2 2 2 2 2 2 3" xfId="5242" xr:uid="{C76D4F96-2BC0-4D7B-B569-54FDB2C5FE72}"/>
    <cellStyle name="Currency 3 2 2 2 2 2 3" xfId="3093" xr:uid="{A1DB3C07-4F04-4D9E-931F-14A2476A9F22}"/>
    <cellStyle name="Currency 3 2 2 2 2 2 3 2" xfId="6767" xr:uid="{53E5F14C-F0DD-420B-AF74-AA754F6083D5}"/>
    <cellStyle name="Currency 3 2 2 2 2 2 4" xfId="4511" xr:uid="{4A3EFA12-BA00-4AF8-AC75-059886EFEC91}"/>
    <cellStyle name="Currency 3 2 2 2 2 3" xfId="1569" xr:uid="{5EF876A4-000A-46B5-B3D4-020FCC7F33E6}"/>
    <cellStyle name="Currency 3 2 2 2 2 3 2" xfId="3094" xr:uid="{52697200-0D16-46E0-BB47-6E5CCDE0551E}"/>
    <cellStyle name="Currency 3 2 2 2 2 3 2 2" xfId="6768" xr:uid="{5A47F8F2-3D7E-44A9-AA8D-5F995F27A37D}"/>
    <cellStyle name="Currency 3 2 2 2 2 3 3" xfId="5243" xr:uid="{0EEA028E-7D52-4093-BEEA-A14BBB6E8388}"/>
    <cellStyle name="Currency 3 2 2 2 2 4" xfId="3095" xr:uid="{14A8CF2D-F257-44EB-9575-F1076DF376DE}"/>
    <cellStyle name="Currency 3 2 2 2 2 4 2" xfId="6769" xr:uid="{266722B0-F10A-45EB-BAAA-D97339731CCC}"/>
    <cellStyle name="Currency 3 2 2 2 2 5" xfId="4060" xr:uid="{FF47E708-3BD0-44A6-94B7-984A8D3B269B}"/>
    <cellStyle name="Currency 3 2 2 2 3" xfId="826" xr:uid="{97AB9DC7-BB2A-45E2-A985-BFBC16256183}"/>
    <cellStyle name="Currency 3 2 2 2 3 2" xfId="1570" xr:uid="{0556F1CF-B82D-4E53-86B5-1EB1881585B8}"/>
    <cellStyle name="Currency 3 2 2 2 3 2 2" xfId="3096" xr:uid="{7393BBCE-BE48-4E03-A069-01EFBBC45AB9}"/>
    <cellStyle name="Currency 3 2 2 2 3 2 2 2" xfId="6770" xr:uid="{C978B30C-56EE-41A3-A7E6-DEC13A91DC79}"/>
    <cellStyle name="Currency 3 2 2 2 3 2 3" xfId="5244" xr:uid="{D20B947D-32C0-4A38-8852-031DEAD299BA}"/>
    <cellStyle name="Currency 3 2 2 2 3 3" xfId="3097" xr:uid="{B15DC138-DCF0-4B0D-8CF7-7C7BC373AAA1}"/>
    <cellStyle name="Currency 3 2 2 2 3 3 2" xfId="6771" xr:uid="{E4350BB0-4AC0-483F-8F38-0A144923077D}"/>
    <cellStyle name="Currency 3 2 2 2 3 4" xfId="4512" xr:uid="{ADD036CC-896B-4FBD-8BC6-19615E039DCB}"/>
    <cellStyle name="Currency 3 2 2 2 4" xfId="552" xr:uid="{0497AF7D-9B24-432B-8B09-10B45E1FD782}"/>
    <cellStyle name="Currency 3 2 2 2 4 2" xfId="1571" xr:uid="{B6A03BE8-85E5-469D-95B7-55B5438CF118}"/>
    <cellStyle name="Currency 3 2 2 2 4 2 2" xfId="3098" xr:uid="{BCBBD1E1-B6E0-49DC-9241-F49E61D1AAC1}"/>
    <cellStyle name="Currency 3 2 2 2 4 2 2 2" xfId="6772" xr:uid="{691E3E61-CFB3-4D82-A0E3-88120C648A3B}"/>
    <cellStyle name="Currency 3 2 2 2 4 2 3" xfId="5245" xr:uid="{D2FE4A43-8928-4EF1-95CE-62420594BCDB}"/>
    <cellStyle name="Currency 3 2 2 2 4 3" xfId="3099" xr:uid="{724D5D96-7A90-4551-9549-650B220EC753}"/>
    <cellStyle name="Currency 3 2 2 2 4 3 2" xfId="6773" xr:uid="{9542A019-6C4E-42EC-B09E-D1E32D2EC771}"/>
    <cellStyle name="Currency 3 2 2 2 4 4" xfId="4238" xr:uid="{87AEE7BF-86CE-4BD0-A756-D5340F3F8648}"/>
    <cellStyle name="Currency 3 2 2 2 5" xfId="1572" xr:uid="{3A9CEBD0-375A-42B1-862F-E29DE3B76860}"/>
    <cellStyle name="Currency 3 2 2 2 5 2" xfId="3100" xr:uid="{D9A5C5CE-8355-4B0E-8447-C32229F1779F}"/>
    <cellStyle name="Currency 3 2 2 2 5 2 2" xfId="6774" xr:uid="{06CC80D3-1EE3-470D-8B71-57C9126E23F3}"/>
    <cellStyle name="Currency 3 2 2 2 5 3" xfId="5246" xr:uid="{41C06170-CC0D-4F70-ADEC-462FEB8BFE64}"/>
    <cellStyle name="Currency 3 2 2 2 6" xfId="3101" xr:uid="{792A6E14-6EEE-4BA3-AFB8-426EB5CDAA13}"/>
    <cellStyle name="Currency 3 2 2 2 6 2" xfId="6775" xr:uid="{BFC790D1-6A63-4FA9-8342-1D0802DFD840}"/>
    <cellStyle name="Currency 3 2 2 2 7" xfId="3870" xr:uid="{F385BE89-B55F-4F05-96F9-473BC5015679}"/>
    <cellStyle name="Currency 3 2 2 3" xfId="276" xr:uid="{65A9F7EA-4A5B-42DC-8C9A-84ACDEC49DEA}"/>
    <cellStyle name="Currency 3 2 2 3 2" xfId="827" xr:uid="{50ACA905-3506-4150-8596-445B8AA86F67}"/>
    <cellStyle name="Currency 3 2 2 3 2 2" xfId="1573" xr:uid="{11C5AE93-0283-4A80-9ACD-152D29C7AA9F}"/>
    <cellStyle name="Currency 3 2 2 3 2 2 2" xfId="3102" xr:uid="{C9303DEC-8508-4E03-BE33-3B108E5E171A}"/>
    <cellStyle name="Currency 3 2 2 3 2 2 2 2" xfId="6776" xr:uid="{194DDDD6-328B-455B-AFFD-BC004DFAF0B4}"/>
    <cellStyle name="Currency 3 2 2 3 2 2 3" xfId="5247" xr:uid="{D0EBB2D1-0E3A-4993-A53B-420DEA0C6E23}"/>
    <cellStyle name="Currency 3 2 2 3 2 3" xfId="3103" xr:uid="{F319F148-3843-403D-A7F4-092EE5A71EF0}"/>
    <cellStyle name="Currency 3 2 2 3 2 3 2" xfId="6777" xr:uid="{FD02A78C-2A3E-438D-B277-6B2502E322E9}"/>
    <cellStyle name="Currency 3 2 2 3 2 4" xfId="4513" xr:uid="{92EB9EA4-3974-4465-AA19-01E1A4E6385C}"/>
    <cellStyle name="Currency 3 2 2 3 3" xfId="1574" xr:uid="{5387D76F-16A5-4CB0-9153-66A3D5703E9E}"/>
    <cellStyle name="Currency 3 2 2 3 3 2" xfId="3104" xr:uid="{6097A9C9-B4E8-4772-A5F3-FC6D1658816E}"/>
    <cellStyle name="Currency 3 2 2 3 3 2 2" xfId="6778" xr:uid="{C0B11D1A-C29F-4015-9B38-63A8BDCBD53E}"/>
    <cellStyle name="Currency 3 2 2 3 3 3" xfId="5248" xr:uid="{E19CE129-F9B4-42C6-8C26-F98378771B2C}"/>
    <cellStyle name="Currency 3 2 2 3 4" xfId="3105" xr:uid="{16183EDB-1C1C-48BF-9B14-46F641F0BD63}"/>
    <cellStyle name="Currency 3 2 2 3 4 2" xfId="6779" xr:uid="{80FC74CF-681E-4631-993C-DC7B8A7E96C0}"/>
    <cellStyle name="Currency 3 2 2 3 5" xfId="3967" xr:uid="{C7F66F12-EFE9-4D97-ADB5-D764F368AB67}"/>
    <cellStyle name="Currency 3 2 2 4" xfId="828" xr:uid="{B8ADFAA6-6790-4310-B608-579C6D66527A}"/>
    <cellStyle name="Currency 3 2 2 4 2" xfId="1575" xr:uid="{9A47BB3D-7603-42B3-A8A6-FB0E003326F2}"/>
    <cellStyle name="Currency 3 2 2 4 2 2" xfId="3106" xr:uid="{09472E3D-9466-454B-A5DC-9385FDF9B3BF}"/>
    <cellStyle name="Currency 3 2 2 4 2 2 2" xfId="6780" xr:uid="{34190CE1-FA66-416D-9275-D61623FA5A1A}"/>
    <cellStyle name="Currency 3 2 2 4 2 3" xfId="5249" xr:uid="{A9E7BE7A-1E38-4A7A-9602-E013F57003CC}"/>
    <cellStyle name="Currency 3 2 2 4 3" xfId="3107" xr:uid="{760D7D1F-0823-46E3-8CA5-5413B9C5BE9E}"/>
    <cellStyle name="Currency 3 2 2 4 3 2" xfId="6781" xr:uid="{913BC4DD-8F25-4AA8-BFD5-CE13EB43295E}"/>
    <cellStyle name="Currency 3 2 2 4 4" xfId="4514" xr:uid="{A2D8AA68-E157-4EF8-8BC7-A046AF54AE77}"/>
    <cellStyle name="Currency 3 2 2 5" xfId="459" xr:uid="{1BC382A7-7266-468B-A802-2A42CC5AA489}"/>
    <cellStyle name="Currency 3 2 2 5 2" xfId="1576" xr:uid="{051060C0-C421-4D5C-B630-EEBCB7706BA3}"/>
    <cellStyle name="Currency 3 2 2 5 2 2" xfId="3108" xr:uid="{C3F41352-6740-428E-B9E0-A8D87D159F97}"/>
    <cellStyle name="Currency 3 2 2 5 2 2 2" xfId="6782" xr:uid="{739568F2-E906-49AC-96A5-439F69BDC14D}"/>
    <cellStyle name="Currency 3 2 2 5 2 3" xfId="5250" xr:uid="{7929A01D-BFB7-414F-A8FE-5025B6558D7D}"/>
    <cellStyle name="Currency 3 2 2 5 3" xfId="3109" xr:uid="{3DFBD3B4-1EE9-42BE-A8D1-EA919D9842D8}"/>
    <cellStyle name="Currency 3 2 2 5 3 2" xfId="6783" xr:uid="{8435E4EF-C28B-49D3-9DB0-D98C862F7029}"/>
    <cellStyle name="Currency 3 2 2 5 4" xfId="4145" xr:uid="{A042F3B0-D320-4692-8432-2502135022CB}"/>
    <cellStyle name="Currency 3 2 2 6" xfId="1577" xr:uid="{C67BA5F5-B313-4DE2-B681-D1DFC8112CE7}"/>
    <cellStyle name="Currency 3 2 2 6 2" xfId="3110" xr:uid="{EC8271E5-5D52-4A39-B86B-F537B7F8B113}"/>
    <cellStyle name="Currency 3 2 2 6 2 2" xfId="6784" xr:uid="{CEFCD55B-7576-471C-803A-DB286F631F03}"/>
    <cellStyle name="Currency 3 2 2 6 3" xfId="5251" xr:uid="{A2524699-1A91-4688-9BE2-D23EF98EDEAF}"/>
    <cellStyle name="Currency 3 2 2 7" xfId="3111" xr:uid="{DE330F47-82D1-42A5-976E-52C492FD0CFD}"/>
    <cellStyle name="Currency 3 2 2 7 2" xfId="6785" xr:uid="{E85A0B5F-2C8D-4874-B644-A4CAC0E82D97}"/>
    <cellStyle name="Currency 3 2 2 8" xfId="3777" xr:uid="{FDD6EFAE-545B-47DF-B436-69878BC8A737}"/>
    <cellStyle name="Currency 3 2 3" xfId="63" xr:uid="{05299517-6EAE-43D8-B4FC-B7DCFAE8D3E8}"/>
    <cellStyle name="Currency 3 2 3 2" xfId="183" xr:uid="{455AB7FE-6F7C-47AB-A6AC-845F30CBAF96}"/>
    <cellStyle name="Currency 3 2 3 2 2" xfId="392" xr:uid="{D1D284BE-5EAC-468C-98D1-A113D34FB552}"/>
    <cellStyle name="Currency 3 2 3 2 2 2" xfId="829" xr:uid="{BF2043B7-3079-47EB-85BA-41F1240643AF}"/>
    <cellStyle name="Currency 3 2 3 2 2 2 2" xfId="1578" xr:uid="{6DCF6E3A-3EBF-4115-8272-EBE60CD609A6}"/>
    <cellStyle name="Currency 3 2 3 2 2 2 2 2" xfId="3112" xr:uid="{CF0A1D88-9EAE-48B6-AE88-206CF10584FD}"/>
    <cellStyle name="Currency 3 2 3 2 2 2 2 2 2" xfId="6786" xr:uid="{681DAFC9-240A-4833-B2FB-58536E17104F}"/>
    <cellStyle name="Currency 3 2 3 2 2 2 2 3" xfId="5252" xr:uid="{71DBF8D5-C860-4644-A8CF-B2B8ADA85473}"/>
    <cellStyle name="Currency 3 2 3 2 2 2 3" xfId="3113" xr:uid="{29B431FD-B12A-4FF4-B5DF-457A8A9D517A}"/>
    <cellStyle name="Currency 3 2 3 2 2 2 3 2" xfId="6787" xr:uid="{DF96F859-58E8-40C0-B724-5C2B768B5348}"/>
    <cellStyle name="Currency 3 2 3 2 2 2 4" xfId="4515" xr:uid="{CD8F6141-F3E9-48FF-958C-99DDA4D164F6}"/>
    <cellStyle name="Currency 3 2 3 2 2 3" xfId="1579" xr:uid="{A3903F1E-4351-45A8-9064-A167022FCE77}"/>
    <cellStyle name="Currency 3 2 3 2 2 3 2" xfId="3114" xr:uid="{FDC934BE-D4B3-4C47-9B79-58116A34835E}"/>
    <cellStyle name="Currency 3 2 3 2 2 3 2 2" xfId="6788" xr:uid="{6C8DD43C-9F1F-40B5-B535-24A089CBF274}"/>
    <cellStyle name="Currency 3 2 3 2 2 3 3" xfId="5253" xr:uid="{0190B32A-7FCB-4B84-9B09-23FA8DAA7FA2}"/>
    <cellStyle name="Currency 3 2 3 2 2 4" xfId="3115" xr:uid="{8785DD9E-EBEB-40A9-9992-0ADBB86AFB33}"/>
    <cellStyle name="Currency 3 2 3 2 2 4 2" xfId="6789" xr:uid="{ECD7B361-704E-447D-84A6-B38C9A8DAA89}"/>
    <cellStyle name="Currency 3 2 3 2 2 5" xfId="4080" xr:uid="{57256D26-57A5-4295-B4AF-4AF1DA1016E0}"/>
    <cellStyle name="Currency 3 2 3 2 3" xfId="830" xr:uid="{57412937-8887-4527-B826-7C54AAE236C8}"/>
    <cellStyle name="Currency 3 2 3 2 3 2" xfId="1580" xr:uid="{D9BDDCB9-6A16-4F0A-AC17-CAFAD0763C6F}"/>
    <cellStyle name="Currency 3 2 3 2 3 2 2" xfId="3116" xr:uid="{B8C515FF-7C46-4285-B8E8-FF3694CB0CD6}"/>
    <cellStyle name="Currency 3 2 3 2 3 2 2 2" xfId="6790" xr:uid="{5AADF929-A840-4C36-8705-1EE7EA5890D9}"/>
    <cellStyle name="Currency 3 2 3 2 3 2 3" xfId="5254" xr:uid="{34C7D78F-63C6-480E-8486-6792DC19865B}"/>
    <cellStyle name="Currency 3 2 3 2 3 3" xfId="3117" xr:uid="{975C4CA0-3671-4A6A-875D-1D49CFE4B203}"/>
    <cellStyle name="Currency 3 2 3 2 3 3 2" xfId="6791" xr:uid="{85626605-6368-436C-8FFF-DBD5F8717D8D}"/>
    <cellStyle name="Currency 3 2 3 2 3 4" xfId="4516" xr:uid="{567D26F7-FCFF-484A-8A31-83C6203EBC96}"/>
    <cellStyle name="Currency 3 2 3 2 4" xfId="572" xr:uid="{8B2AD818-AE87-4851-A558-8D8D94168646}"/>
    <cellStyle name="Currency 3 2 3 2 4 2" xfId="1581" xr:uid="{C6A82559-2848-4F52-BE38-92A77A2202A3}"/>
    <cellStyle name="Currency 3 2 3 2 4 2 2" xfId="3118" xr:uid="{8CBD3352-641E-43AA-8E0A-E8021BEFBF4B}"/>
    <cellStyle name="Currency 3 2 3 2 4 2 2 2" xfId="6792" xr:uid="{968F72AE-5A0C-49BC-A2F2-2E9E6F594EBF}"/>
    <cellStyle name="Currency 3 2 3 2 4 2 3" xfId="5255" xr:uid="{A1D605DE-F8DB-434A-A2A8-CFF9BA14A315}"/>
    <cellStyle name="Currency 3 2 3 2 4 3" xfId="3119" xr:uid="{672D6BB1-EF7C-4FBA-990E-43880CE983CC}"/>
    <cellStyle name="Currency 3 2 3 2 4 3 2" xfId="6793" xr:uid="{9BC7F523-13B2-456A-8439-9A4F36431690}"/>
    <cellStyle name="Currency 3 2 3 2 4 4" xfId="4258" xr:uid="{AC8A4A60-7771-4B34-BF87-32C46E16F395}"/>
    <cellStyle name="Currency 3 2 3 2 5" xfId="1582" xr:uid="{E9CB2190-7964-4B39-955A-03E8A3A9D550}"/>
    <cellStyle name="Currency 3 2 3 2 5 2" xfId="3120" xr:uid="{1CDB90B8-348A-4E7C-9FFB-36880467240A}"/>
    <cellStyle name="Currency 3 2 3 2 5 2 2" xfId="6794" xr:uid="{72492D70-15DF-46E1-9B32-DDFEABC8FF77}"/>
    <cellStyle name="Currency 3 2 3 2 5 3" xfId="5256" xr:uid="{B37A7917-0573-4434-ADBA-84BD79797514}"/>
    <cellStyle name="Currency 3 2 3 2 6" xfId="3121" xr:uid="{0822F548-B87D-46FF-89F4-CFE65BEA1202}"/>
    <cellStyle name="Currency 3 2 3 2 6 2" xfId="6795" xr:uid="{5A05BA84-D950-4488-8663-30C981FA3F8F}"/>
    <cellStyle name="Currency 3 2 3 2 7" xfId="3890" xr:uid="{64C37534-1DEA-44A1-9896-E4030E9C4D47}"/>
    <cellStyle name="Currency 3 2 3 3" xfId="277" xr:uid="{96A6C0B4-4F9A-4535-AB07-AD810AFF0805}"/>
    <cellStyle name="Currency 3 2 3 3 2" xfId="831" xr:uid="{0E0E9C87-405C-418B-B801-883BF0245BD2}"/>
    <cellStyle name="Currency 3 2 3 3 2 2" xfId="1583" xr:uid="{19F2638B-8646-4F0F-88CC-B6A6A23C3DEA}"/>
    <cellStyle name="Currency 3 2 3 3 2 2 2" xfId="3122" xr:uid="{B34C6B47-3CF6-4BBB-B7AE-91DB86ABBF72}"/>
    <cellStyle name="Currency 3 2 3 3 2 2 2 2" xfId="6796" xr:uid="{CA0D425F-67E1-4D9F-BF0E-C25BD136A9D5}"/>
    <cellStyle name="Currency 3 2 3 3 2 2 3" xfId="5257" xr:uid="{28C9433D-FC1C-489E-9588-A0E226F410B0}"/>
    <cellStyle name="Currency 3 2 3 3 2 3" xfId="3123" xr:uid="{1E2B3252-507C-4286-B1DE-41C685BDD45D}"/>
    <cellStyle name="Currency 3 2 3 3 2 3 2" xfId="6797" xr:uid="{C7A1699C-4227-4D8A-99CC-AE432C01F446}"/>
    <cellStyle name="Currency 3 2 3 3 2 4" xfId="4517" xr:uid="{3DC30F1D-532D-4ACB-8007-8C7D5E577020}"/>
    <cellStyle name="Currency 3 2 3 3 3" xfId="1584" xr:uid="{67BD9889-1119-4C83-B2C6-1643145D418E}"/>
    <cellStyle name="Currency 3 2 3 3 3 2" xfId="3124" xr:uid="{55DD7676-B3E0-4D60-9924-2DD6A4ED0523}"/>
    <cellStyle name="Currency 3 2 3 3 3 2 2" xfId="6798" xr:uid="{48EA6A63-E224-4006-9D16-AE0C68EBC2F0}"/>
    <cellStyle name="Currency 3 2 3 3 3 3" xfId="5258" xr:uid="{6EE2A278-5EB3-47CE-AABB-F100888A1BAE}"/>
    <cellStyle name="Currency 3 2 3 3 4" xfId="3125" xr:uid="{C1EB2ACB-DE2A-4D00-A4CE-FF5D2B9E0D5E}"/>
    <cellStyle name="Currency 3 2 3 3 4 2" xfId="6799" xr:uid="{D1E4E685-16AC-494F-90BD-5928B9E75A87}"/>
    <cellStyle name="Currency 3 2 3 3 5" xfId="3968" xr:uid="{FC0FA864-E5AD-4DE9-B406-F8550247EE98}"/>
    <cellStyle name="Currency 3 2 3 4" xfId="832" xr:uid="{EE750217-D45D-4D96-A692-B49F1C80A6D5}"/>
    <cellStyle name="Currency 3 2 3 4 2" xfId="1585" xr:uid="{BF475CB8-67DC-4CDA-A973-D15492746979}"/>
    <cellStyle name="Currency 3 2 3 4 2 2" xfId="3126" xr:uid="{47E72393-94A8-46DE-9DD5-A34659D5834D}"/>
    <cellStyle name="Currency 3 2 3 4 2 2 2" xfId="6800" xr:uid="{F39A5631-5932-4AC2-A2CD-5663E6E30373}"/>
    <cellStyle name="Currency 3 2 3 4 2 3" xfId="5259" xr:uid="{7B0FC7FC-30B3-4924-899A-ABAFA0F087BB}"/>
    <cellStyle name="Currency 3 2 3 4 3" xfId="3127" xr:uid="{7CC43E50-054E-4F2E-89B9-E3114EFA9A3C}"/>
    <cellStyle name="Currency 3 2 3 4 3 2" xfId="6801" xr:uid="{6A0CA962-21E6-4F74-A057-77A95DC390CA}"/>
    <cellStyle name="Currency 3 2 3 4 4" xfId="4518" xr:uid="{3853C884-9118-4CD0-8233-B790E4D71153}"/>
    <cellStyle name="Currency 3 2 3 5" xfId="460" xr:uid="{A41ADE9A-313D-4FD4-945E-B326E7CD227D}"/>
    <cellStyle name="Currency 3 2 3 5 2" xfId="1586" xr:uid="{3DD69FB4-9E93-4464-B2F8-FB05A4071A78}"/>
    <cellStyle name="Currency 3 2 3 5 2 2" xfId="3128" xr:uid="{65D5A98E-2606-44CE-B656-560855D45C01}"/>
    <cellStyle name="Currency 3 2 3 5 2 2 2" xfId="6802" xr:uid="{CABD9A2D-5DC1-415E-A832-3CE4A2AB9C05}"/>
    <cellStyle name="Currency 3 2 3 5 2 3" xfId="5260" xr:uid="{957930BB-DBCA-4F45-A732-ADBFB1156BDD}"/>
    <cellStyle name="Currency 3 2 3 5 3" xfId="3129" xr:uid="{4AFFC780-2D68-4970-8B25-E24DCB6C792B}"/>
    <cellStyle name="Currency 3 2 3 5 3 2" xfId="6803" xr:uid="{C82AEF42-78BE-48EE-BE26-82AAFD1124CB}"/>
    <cellStyle name="Currency 3 2 3 5 4" xfId="4146" xr:uid="{F6007D52-AC6D-409C-903C-F7C888913C99}"/>
    <cellStyle name="Currency 3 2 3 6" xfId="1587" xr:uid="{BE417625-138F-4CE8-86CF-9FAF5334E9CB}"/>
    <cellStyle name="Currency 3 2 3 6 2" xfId="3130" xr:uid="{55FC56C9-DD8E-41CA-8A29-5F53206CB784}"/>
    <cellStyle name="Currency 3 2 3 6 2 2" xfId="6804" xr:uid="{6643EE19-839C-4D0C-B8EC-8C1263F2000A}"/>
    <cellStyle name="Currency 3 2 3 6 3" xfId="5261" xr:uid="{2D0E1F8A-4EB8-4AD7-BBEF-5B481E98BB6D}"/>
    <cellStyle name="Currency 3 2 3 7" xfId="3131" xr:uid="{CB20F45F-5CF3-4455-8D36-D5492BE30059}"/>
    <cellStyle name="Currency 3 2 3 7 2" xfId="6805" xr:uid="{1D5AD5F9-4DF4-42A3-9C68-5A50CC0A09C5}"/>
    <cellStyle name="Currency 3 2 3 8" xfId="3778" xr:uid="{81FDB4AB-9627-4702-94C0-FBF0946D8C61}"/>
    <cellStyle name="Currency 3 2 4" xfId="64" xr:uid="{F6B268A2-0074-4C80-9380-8E308D96AEAF}"/>
    <cellStyle name="Currency 3 2 4 2" xfId="133" xr:uid="{A88C02C4-442E-4A59-A620-17549D9974F7}"/>
    <cellStyle name="Currency 3 2 4 2 2" xfId="342" xr:uid="{726C4058-37DC-47A8-8D2D-8F2A71288F8C}"/>
    <cellStyle name="Currency 3 2 4 2 2 2" xfId="833" xr:uid="{AF663284-6EDE-44A3-9B7E-50B9A4426EA0}"/>
    <cellStyle name="Currency 3 2 4 2 2 2 2" xfId="1588" xr:uid="{50DB0B47-21DB-4D6A-A299-C561848A55F6}"/>
    <cellStyle name="Currency 3 2 4 2 2 2 2 2" xfId="3132" xr:uid="{2E8A83DD-7A9D-4641-B6BA-4C7CDE0893D4}"/>
    <cellStyle name="Currency 3 2 4 2 2 2 2 2 2" xfId="6806" xr:uid="{1020241E-0057-4BFC-A250-848B891DE979}"/>
    <cellStyle name="Currency 3 2 4 2 2 2 2 3" xfId="5262" xr:uid="{D7BC4E3D-20AE-451F-9EA9-2BE16A31BA83}"/>
    <cellStyle name="Currency 3 2 4 2 2 2 3" xfId="3133" xr:uid="{EE4F8046-810B-4081-B2C9-DE2EB0B5711A}"/>
    <cellStyle name="Currency 3 2 4 2 2 2 3 2" xfId="6807" xr:uid="{59B0586E-B547-484A-A3AB-5A8AEEB5FF1A}"/>
    <cellStyle name="Currency 3 2 4 2 2 2 4" xfId="4519" xr:uid="{A37A0159-0736-4343-9DF1-1ACDDE78E572}"/>
    <cellStyle name="Currency 3 2 4 2 2 3" xfId="1589" xr:uid="{0D6BFAF6-9897-4504-A4BF-C4A337FA3D93}"/>
    <cellStyle name="Currency 3 2 4 2 2 3 2" xfId="3134" xr:uid="{9598C8E9-8396-4DCC-83C6-D97946DB0626}"/>
    <cellStyle name="Currency 3 2 4 2 2 3 2 2" xfId="6808" xr:uid="{9A94C5B6-0A89-49D0-884F-9A0D018F72C4}"/>
    <cellStyle name="Currency 3 2 4 2 2 3 3" xfId="5263" xr:uid="{E6510F35-108B-46DF-BB79-4DA1C614ACA7}"/>
    <cellStyle name="Currency 3 2 4 2 2 4" xfId="3135" xr:uid="{9771C2C8-5937-4954-A00A-36EF8B6C29C0}"/>
    <cellStyle name="Currency 3 2 4 2 2 4 2" xfId="6809" xr:uid="{1771FF02-4165-4ADB-840D-327283D9CECB}"/>
    <cellStyle name="Currency 3 2 4 2 2 5" xfId="4030" xr:uid="{F2BFD47D-546B-429B-A3CE-E5FA50E04424}"/>
    <cellStyle name="Currency 3 2 4 2 3" xfId="834" xr:uid="{93A56209-8FB4-4A8F-9F26-568D9D682F7E}"/>
    <cellStyle name="Currency 3 2 4 2 3 2" xfId="1590" xr:uid="{2C7BDAB4-787A-4332-BD03-F2ABA67967B8}"/>
    <cellStyle name="Currency 3 2 4 2 3 2 2" xfId="3136" xr:uid="{AE5B4119-E0AD-46A3-B900-D17EB68388C2}"/>
    <cellStyle name="Currency 3 2 4 2 3 2 2 2" xfId="6810" xr:uid="{69FFE3F9-4464-419C-BBDF-162D0BCD6328}"/>
    <cellStyle name="Currency 3 2 4 2 3 2 3" xfId="5264" xr:uid="{0DF9DF75-D184-49A2-AE06-18327747A00F}"/>
    <cellStyle name="Currency 3 2 4 2 3 3" xfId="3137" xr:uid="{424AD0EA-FDC4-4A76-AEE9-13B98BF1C1F9}"/>
    <cellStyle name="Currency 3 2 4 2 3 3 2" xfId="6811" xr:uid="{6B3CC2BF-60CA-4D91-8A93-43D3548AD0B6}"/>
    <cellStyle name="Currency 3 2 4 2 3 4" xfId="4520" xr:uid="{0ECCD9E2-56C8-4243-B254-5DE952F0E72B}"/>
    <cellStyle name="Currency 3 2 4 2 4" xfId="522" xr:uid="{717916A9-7A96-4F9C-BD99-DA01433D6B45}"/>
    <cellStyle name="Currency 3 2 4 2 4 2" xfId="1591" xr:uid="{25E6C7BB-05DE-4D6D-A449-3E90E744E4A9}"/>
    <cellStyle name="Currency 3 2 4 2 4 2 2" xfId="3138" xr:uid="{B4571CF5-9165-4CFE-9B3F-08D794D15AD6}"/>
    <cellStyle name="Currency 3 2 4 2 4 2 2 2" xfId="6812" xr:uid="{6CEA4F36-9694-40B5-86EA-942467EE1654}"/>
    <cellStyle name="Currency 3 2 4 2 4 2 3" xfId="5265" xr:uid="{561749F5-46B0-4741-9B1A-93AD0BDF3BA2}"/>
    <cellStyle name="Currency 3 2 4 2 4 3" xfId="3139" xr:uid="{8829FE13-0B8F-4AD5-BE06-FBC11E9867F6}"/>
    <cellStyle name="Currency 3 2 4 2 4 3 2" xfId="6813" xr:uid="{F40D6348-175D-4365-B4F0-5AD3707FD5EB}"/>
    <cellStyle name="Currency 3 2 4 2 4 4" xfId="4208" xr:uid="{5EA1814F-FA75-4045-8855-FE3598ABE719}"/>
    <cellStyle name="Currency 3 2 4 2 5" xfId="1592" xr:uid="{8E6EA63E-803F-4993-9D15-3BB282D21EB6}"/>
    <cellStyle name="Currency 3 2 4 2 5 2" xfId="3140" xr:uid="{2E37610B-E55F-457C-84EF-475D9EFCAF8C}"/>
    <cellStyle name="Currency 3 2 4 2 5 2 2" xfId="6814" xr:uid="{02C35D60-1992-40F2-9AD6-1CE55100CAAE}"/>
    <cellStyle name="Currency 3 2 4 2 5 3" xfId="5266" xr:uid="{32E35375-C625-4205-8F57-3A6B77E0B781}"/>
    <cellStyle name="Currency 3 2 4 2 6" xfId="3141" xr:uid="{0C7D3A13-A6B4-453D-8567-E3EA1D0A25AA}"/>
    <cellStyle name="Currency 3 2 4 2 6 2" xfId="6815" xr:uid="{FB65E14A-E83B-4921-B514-11525CCD2487}"/>
    <cellStyle name="Currency 3 2 4 2 7" xfId="3840" xr:uid="{FFDD9D3C-61D4-44AA-9380-D0C43D8ADAA1}"/>
    <cellStyle name="Currency 3 2 4 3" xfId="278" xr:uid="{66172D6B-CA8B-4CDB-8673-721B90F52043}"/>
    <cellStyle name="Currency 3 2 4 3 2" xfId="835" xr:uid="{46F3672B-746D-446A-A680-756191A61B3B}"/>
    <cellStyle name="Currency 3 2 4 3 2 2" xfId="1593" xr:uid="{6F31B834-AFF8-47FB-9990-E53D94D00D56}"/>
    <cellStyle name="Currency 3 2 4 3 2 2 2" xfId="3142" xr:uid="{1D2051C5-F9F1-4C9A-B69F-CDD5A231493C}"/>
    <cellStyle name="Currency 3 2 4 3 2 2 2 2" xfId="6816" xr:uid="{AB55E7EF-FC4A-4010-99FD-1FBDA079CEDC}"/>
    <cellStyle name="Currency 3 2 4 3 2 2 3" xfId="5267" xr:uid="{4AD19FB3-0C74-490A-8FB7-F85D57088204}"/>
    <cellStyle name="Currency 3 2 4 3 2 3" xfId="3143" xr:uid="{B6A40080-19A6-4F3A-9FD8-08402EE8BBB7}"/>
    <cellStyle name="Currency 3 2 4 3 2 3 2" xfId="6817" xr:uid="{A343C677-663D-42A9-A153-B36928F6BA99}"/>
    <cellStyle name="Currency 3 2 4 3 2 4" xfId="4521" xr:uid="{550DC600-6966-4F35-81C5-EDCB64B831E9}"/>
    <cellStyle name="Currency 3 2 4 3 3" xfId="1594" xr:uid="{AB6AB4A8-0242-444D-92E1-10F4F05BE4CC}"/>
    <cellStyle name="Currency 3 2 4 3 3 2" xfId="3144" xr:uid="{8E602C4B-C173-4BA2-8C05-CBC44E1BAF6E}"/>
    <cellStyle name="Currency 3 2 4 3 3 2 2" xfId="6818" xr:uid="{B15E15F6-025B-437D-9FF4-720EC82550DB}"/>
    <cellStyle name="Currency 3 2 4 3 3 3" xfId="5268" xr:uid="{BBF22E72-A72E-42A0-A9A2-C58AB98B27C2}"/>
    <cellStyle name="Currency 3 2 4 3 4" xfId="3145" xr:uid="{B8E4DB4C-5FA4-47FA-9E15-E8B0B466D1C6}"/>
    <cellStyle name="Currency 3 2 4 3 4 2" xfId="6819" xr:uid="{A24C22B7-F5C6-4B19-A4C1-3206ACC36022}"/>
    <cellStyle name="Currency 3 2 4 3 5" xfId="3969" xr:uid="{6A499620-BA83-4422-9479-2848342575E5}"/>
    <cellStyle name="Currency 3 2 4 4" xfId="836" xr:uid="{0F22C49C-53B3-4D8F-BE95-61AC2B4E1F89}"/>
    <cellStyle name="Currency 3 2 4 4 2" xfId="1595" xr:uid="{ACB7B37B-045A-4D61-A439-FF2025173FB5}"/>
    <cellStyle name="Currency 3 2 4 4 2 2" xfId="3146" xr:uid="{0C460A42-DD00-4524-8E43-EF454E07C4B3}"/>
    <cellStyle name="Currency 3 2 4 4 2 2 2" xfId="6820" xr:uid="{23667835-FA10-4E2D-A2AE-57DC1BC1F867}"/>
    <cellStyle name="Currency 3 2 4 4 2 3" xfId="5269" xr:uid="{3AFECB45-AB56-4A7B-98E4-845032064DEC}"/>
    <cellStyle name="Currency 3 2 4 4 3" xfId="3147" xr:uid="{F04A4662-CCCA-476F-BE9A-078FF5EF26C9}"/>
    <cellStyle name="Currency 3 2 4 4 3 2" xfId="6821" xr:uid="{FEF20E00-7C46-40CF-B248-4542048273A1}"/>
    <cellStyle name="Currency 3 2 4 4 4" xfId="4522" xr:uid="{F7F7C890-EB25-48C4-A8C1-E8AAD16D2771}"/>
    <cellStyle name="Currency 3 2 4 5" xfId="461" xr:uid="{303FABF2-2A84-41F8-9366-B11D9D49D5C5}"/>
    <cellStyle name="Currency 3 2 4 5 2" xfId="1596" xr:uid="{212B0A38-6DC0-4277-9C15-298E881B7A8A}"/>
    <cellStyle name="Currency 3 2 4 5 2 2" xfId="3148" xr:uid="{08F918A0-355B-4BEB-8220-7491F74F1C9E}"/>
    <cellStyle name="Currency 3 2 4 5 2 2 2" xfId="6822" xr:uid="{5F22E324-7420-4A3C-8392-448DF42352A1}"/>
    <cellStyle name="Currency 3 2 4 5 2 3" xfId="5270" xr:uid="{9693D329-743F-4940-9994-D8F6CDFFC12B}"/>
    <cellStyle name="Currency 3 2 4 5 3" xfId="3149" xr:uid="{9DE90F4D-97E8-4AC2-A77F-088C5D836E9E}"/>
    <cellStyle name="Currency 3 2 4 5 3 2" xfId="6823" xr:uid="{E446E636-3993-4B64-B0E4-3403443CA0D1}"/>
    <cellStyle name="Currency 3 2 4 5 4" xfId="4147" xr:uid="{8302982F-06D2-457E-AB05-D73A900659C4}"/>
    <cellStyle name="Currency 3 2 4 6" xfId="1597" xr:uid="{F3385F1A-7BE3-4E02-A98C-2776E86AC3A7}"/>
    <cellStyle name="Currency 3 2 4 6 2" xfId="3150" xr:uid="{70DDD15E-2C0D-4EC7-9461-2EBCE52C1D0D}"/>
    <cellStyle name="Currency 3 2 4 6 2 2" xfId="6824" xr:uid="{E7C70C54-28A3-46ED-AFCF-C144E0F30DE6}"/>
    <cellStyle name="Currency 3 2 4 6 3" xfId="5271" xr:uid="{73F52E80-3FEB-45C4-9801-07B121394DBA}"/>
    <cellStyle name="Currency 3 2 4 7" xfId="3151" xr:uid="{CBD61660-54F2-4A94-B6CF-EF39F22CCBB9}"/>
    <cellStyle name="Currency 3 2 4 7 2" xfId="6825" xr:uid="{9A741875-2DB5-4402-ABD6-1DA2EBC41FA5}"/>
    <cellStyle name="Currency 3 2 4 8" xfId="3779" xr:uid="{E22310EE-1DBD-4413-BAA8-5C31022325E6}"/>
    <cellStyle name="Currency 3 2 5" xfId="118" xr:uid="{32F43C0D-B74A-479F-A4CF-4CC05BE67F41}"/>
    <cellStyle name="Currency 3 2 5 2" xfId="327" xr:uid="{6657CF05-C49B-42AD-98FC-10C029E54014}"/>
    <cellStyle name="Currency 3 2 5 2 2" xfId="837" xr:uid="{CC50E80C-E68C-4C6E-8FBF-F4D3313A857D}"/>
    <cellStyle name="Currency 3 2 5 2 2 2" xfId="1598" xr:uid="{0B3FF390-023D-46D3-844B-133F8ABD9709}"/>
    <cellStyle name="Currency 3 2 5 2 2 2 2" xfId="3152" xr:uid="{27825753-A368-4298-96F7-1C52F9D113A4}"/>
    <cellStyle name="Currency 3 2 5 2 2 2 2 2" xfId="6826" xr:uid="{7A71D9F7-5855-4F2D-87B5-AD4EDB26A529}"/>
    <cellStyle name="Currency 3 2 5 2 2 2 3" xfId="5272" xr:uid="{83ED9F02-BF8E-4986-936E-3E435C83D6CA}"/>
    <cellStyle name="Currency 3 2 5 2 2 3" xfId="3153" xr:uid="{CA0A75A0-689C-4A92-843F-3A5206DDDF54}"/>
    <cellStyle name="Currency 3 2 5 2 2 3 2" xfId="6827" xr:uid="{411CE078-C4DD-4301-9ED3-7F6A9756990F}"/>
    <cellStyle name="Currency 3 2 5 2 2 4" xfId="4523" xr:uid="{D57CA49A-CA51-4219-BF21-6FB44EA57675}"/>
    <cellStyle name="Currency 3 2 5 2 3" xfId="1599" xr:uid="{4A1F9DE6-3134-45E0-B8AB-9166A5EF48A0}"/>
    <cellStyle name="Currency 3 2 5 2 3 2" xfId="3154" xr:uid="{6B4DE720-9E5B-4898-B5E8-44E119214AB0}"/>
    <cellStyle name="Currency 3 2 5 2 3 2 2" xfId="6828" xr:uid="{F5C52BCD-1D32-4157-9065-9E065D14B987}"/>
    <cellStyle name="Currency 3 2 5 2 3 3" xfId="5273" xr:uid="{CDB46605-71F2-435D-9068-06944D0363C8}"/>
    <cellStyle name="Currency 3 2 5 2 4" xfId="3155" xr:uid="{43A19A71-10C2-4171-B9EA-5DC6B2E0AE0E}"/>
    <cellStyle name="Currency 3 2 5 2 4 2" xfId="6829" xr:uid="{DB6AA296-EDBE-42C6-9F1F-226F49ADB399}"/>
    <cellStyle name="Currency 3 2 5 2 5" xfId="4015" xr:uid="{241BFCD1-92F3-45DE-BC81-AC17E50A6229}"/>
    <cellStyle name="Currency 3 2 5 3" xfId="838" xr:uid="{EB5D4E98-94F4-495D-9A0F-3306708E16B1}"/>
    <cellStyle name="Currency 3 2 5 3 2" xfId="1600" xr:uid="{0365E43E-76DB-4B5F-98F7-F6629F392F11}"/>
    <cellStyle name="Currency 3 2 5 3 2 2" xfId="3156" xr:uid="{B9FE167A-DA13-4BA5-94EA-4E08AD4FC262}"/>
    <cellStyle name="Currency 3 2 5 3 2 2 2" xfId="6830" xr:uid="{15097A2A-2CB3-4AE6-B7EF-A1283EC5218E}"/>
    <cellStyle name="Currency 3 2 5 3 2 3" xfId="5274" xr:uid="{E5F64812-C1A1-417A-A0E3-C651EE7DAF54}"/>
    <cellStyle name="Currency 3 2 5 3 3" xfId="3157" xr:uid="{5379C144-AD6A-4F6A-B151-2769BB3E787B}"/>
    <cellStyle name="Currency 3 2 5 3 3 2" xfId="6831" xr:uid="{8BCB72D0-BAA5-47B1-BE17-423C6198EBE6}"/>
    <cellStyle name="Currency 3 2 5 3 4" xfId="4524" xr:uid="{86F9FE74-73AE-4AF3-827F-EF1A6611B4D7}"/>
    <cellStyle name="Currency 3 2 5 4" xfId="507" xr:uid="{F3D16710-C431-492C-ACFA-D7A55673571B}"/>
    <cellStyle name="Currency 3 2 5 4 2" xfId="1601" xr:uid="{63068B75-26D4-49AA-9049-50831A046170}"/>
    <cellStyle name="Currency 3 2 5 4 2 2" xfId="3158" xr:uid="{27836BD3-2057-44BE-8B07-87CB393A05BB}"/>
    <cellStyle name="Currency 3 2 5 4 2 2 2" xfId="6832" xr:uid="{EA74F2C3-293F-462F-8944-815B9B662961}"/>
    <cellStyle name="Currency 3 2 5 4 2 3" xfId="5275" xr:uid="{AB31630C-B1C1-47FF-8BD1-0E8A9814E92A}"/>
    <cellStyle name="Currency 3 2 5 4 3" xfId="3159" xr:uid="{90FE3708-F5D0-445B-8692-B20B05D63BD8}"/>
    <cellStyle name="Currency 3 2 5 4 3 2" xfId="6833" xr:uid="{329F2EBF-F077-4D59-AD3A-709B01CBF6EC}"/>
    <cellStyle name="Currency 3 2 5 4 4" xfId="4193" xr:uid="{D16CACC5-A14F-471D-ACC8-548C02AEDA24}"/>
    <cellStyle name="Currency 3 2 5 5" xfId="1602" xr:uid="{534BED5D-EEDC-4C35-91B3-BC657F0A8E7F}"/>
    <cellStyle name="Currency 3 2 5 5 2" xfId="3160" xr:uid="{A80DD45A-AC70-43F5-8CFD-ACF7D18A4F99}"/>
    <cellStyle name="Currency 3 2 5 5 2 2" xfId="6834" xr:uid="{CE23DE4A-72B6-4B7E-BAA8-A1E572954E74}"/>
    <cellStyle name="Currency 3 2 5 5 3" xfId="5276" xr:uid="{274A63E3-D0F0-4554-AC24-A2C556A3BE1D}"/>
    <cellStyle name="Currency 3 2 5 6" xfId="3161" xr:uid="{DAA02E3C-532B-49A1-8203-269557C52A35}"/>
    <cellStyle name="Currency 3 2 5 6 2" xfId="6835" xr:uid="{9BC85F31-5AF6-456F-B35A-A0B1A7B34E7D}"/>
    <cellStyle name="Currency 3 2 5 7" xfId="3825" xr:uid="{CE15D146-0AB4-4BA3-B949-3B1DC9192723}"/>
    <cellStyle name="Currency 3 2 6" xfId="275" xr:uid="{CE1BF399-4A11-42FE-ADC9-4616EA29225B}"/>
    <cellStyle name="Currency 3 2 6 2" xfId="839" xr:uid="{7E20E8D0-0FA7-4A74-90B5-70F233584A72}"/>
    <cellStyle name="Currency 3 2 6 2 2" xfId="1603" xr:uid="{02E05233-0B0B-4875-98B8-B4F283BF0887}"/>
    <cellStyle name="Currency 3 2 6 2 2 2" xfId="3162" xr:uid="{3FBF974E-C6D4-4F00-B9AC-1D9627233694}"/>
    <cellStyle name="Currency 3 2 6 2 2 2 2" xfId="6836" xr:uid="{7E631753-8FC5-4C5D-B7A3-ED10202934C3}"/>
    <cellStyle name="Currency 3 2 6 2 2 3" xfId="5277" xr:uid="{5A557A80-6339-4F61-A2FD-2F894A55A9C9}"/>
    <cellStyle name="Currency 3 2 6 2 3" xfId="3163" xr:uid="{C6758E87-A76B-46FA-A6F7-9E23ED271952}"/>
    <cellStyle name="Currency 3 2 6 2 3 2" xfId="6837" xr:uid="{1E736075-D1DE-4592-8FE1-160DEF455B95}"/>
    <cellStyle name="Currency 3 2 6 2 4" xfId="4525" xr:uid="{443AB094-BF1D-46BC-A0BC-B3F5E1D8C88A}"/>
    <cellStyle name="Currency 3 2 6 3" xfId="1604" xr:uid="{D635670D-EFB6-46F9-AC26-6C39BFD74934}"/>
    <cellStyle name="Currency 3 2 6 3 2" xfId="3164" xr:uid="{510C6B80-4264-4369-8E50-FFFA19FAB4F9}"/>
    <cellStyle name="Currency 3 2 6 3 2 2" xfId="6838" xr:uid="{24B2664F-2443-49B7-BEBA-9B69E7C65BBD}"/>
    <cellStyle name="Currency 3 2 6 3 3" xfId="5278" xr:uid="{75BE0041-1FBA-48A8-B741-78EAC8DAE345}"/>
    <cellStyle name="Currency 3 2 6 4" xfId="3165" xr:uid="{D34933DD-DD30-4069-852F-ED754A79B530}"/>
    <cellStyle name="Currency 3 2 6 4 2" xfId="6839" xr:uid="{867E8F49-7259-455F-A584-1A8AAB61CAF2}"/>
    <cellStyle name="Currency 3 2 6 5" xfId="3966" xr:uid="{36A0A533-76AC-4883-9D14-1505F15AC32A}"/>
    <cellStyle name="Currency 3 2 7" xfId="840" xr:uid="{689DBB4A-CF73-4562-B75B-2A1E5A06D0B3}"/>
    <cellStyle name="Currency 3 2 7 2" xfId="1605" xr:uid="{50DE73C2-8599-40EC-AF67-ED794D903FD7}"/>
    <cellStyle name="Currency 3 2 7 2 2" xfId="3166" xr:uid="{29B32711-519D-4BEA-8842-71D563BC22F5}"/>
    <cellStyle name="Currency 3 2 7 2 2 2" xfId="6840" xr:uid="{7A6C2F53-5A0C-422C-8178-A2E3B1BE0768}"/>
    <cellStyle name="Currency 3 2 7 2 3" xfId="5279" xr:uid="{7459E9D0-114A-467D-820A-F4E081A9FDBB}"/>
    <cellStyle name="Currency 3 2 7 3" xfId="3167" xr:uid="{19BD6169-1566-4985-9EC0-AC2C07AE319B}"/>
    <cellStyle name="Currency 3 2 7 3 2" xfId="6841" xr:uid="{4220A75C-DE68-412F-B922-4C70173C97D3}"/>
    <cellStyle name="Currency 3 2 7 4" xfId="4526" xr:uid="{7BB8B387-6071-4109-BEAF-CD9EC8928B20}"/>
    <cellStyle name="Currency 3 2 8" xfId="458" xr:uid="{792E650C-6321-4A2F-83A2-3C7834B2468A}"/>
    <cellStyle name="Currency 3 2 8 2" xfId="1606" xr:uid="{F62A6919-F7D3-46E5-95DD-24A41FDEA26F}"/>
    <cellStyle name="Currency 3 2 8 2 2" xfId="3168" xr:uid="{4220D6EB-299C-45DE-B3C0-7832507E612E}"/>
    <cellStyle name="Currency 3 2 8 2 2 2" xfId="6842" xr:uid="{E7207B93-47F9-4A3F-8A2E-0283DFA4623F}"/>
    <cellStyle name="Currency 3 2 8 2 3" xfId="5280" xr:uid="{FA0E0DA7-40D5-419C-BD75-2418AC323613}"/>
    <cellStyle name="Currency 3 2 8 3" xfId="3169" xr:uid="{C8A5AD4D-B838-4B22-BA46-CCA044C63B16}"/>
    <cellStyle name="Currency 3 2 8 3 2" xfId="6843" xr:uid="{42574009-6638-4932-A8FF-DC09C037A1BE}"/>
    <cellStyle name="Currency 3 2 8 4" xfId="4144" xr:uid="{6C800C34-01EB-4F62-BC8F-8C8DA03C887B}"/>
    <cellStyle name="Currency 3 2 9" xfId="1607" xr:uid="{86FCF7C5-E8FF-4E68-99A5-9334CE606D36}"/>
    <cellStyle name="Currency 3 2 9 2" xfId="3170" xr:uid="{7E11B1C2-D108-4465-8097-1E8D76FD596C}"/>
    <cellStyle name="Currency 3 2 9 2 2" xfId="6844" xr:uid="{1E2F966C-54B3-485E-A17A-3EA1C87A039A}"/>
    <cellStyle name="Currency 3 2 9 3" xfId="5281" xr:uid="{A7BF6B34-C5E7-4CA6-8250-8C81BD6BF7DC}"/>
    <cellStyle name="Currency 3 3" xfId="65" xr:uid="{363F0F09-BD77-4470-A36D-371F8D70B170}"/>
    <cellStyle name="Currency 3 3 10" xfId="3171" xr:uid="{E361F93C-BD73-4583-91B3-2443D920B4BB}"/>
    <cellStyle name="Currency 3 3 10 2" xfId="6845" xr:uid="{F52D8BE2-4B1E-4EB8-87C9-F077F780961E}"/>
    <cellStyle name="Currency 3 3 11" xfId="3780" xr:uid="{0457AC65-3FC5-4B08-AA30-382CCEEB4348}"/>
    <cellStyle name="Currency 3 3 2" xfId="66" xr:uid="{FFE25D0F-3320-4D72-BAE6-8F403A0EBC52}"/>
    <cellStyle name="Currency 3 3 2 2" xfId="155" xr:uid="{DE5C4B6A-116C-4789-A336-48DE54522013}"/>
    <cellStyle name="Currency 3 3 2 2 2" xfId="364" xr:uid="{C3E7A85D-3915-4BFB-902B-AF7BD37E83F7}"/>
    <cellStyle name="Currency 3 3 2 2 2 2" xfId="841" xr:uid="{D690A949-6FBF-41ED-9DCD-654B05C4DF98}"/>
    <cellStyle name="Currency 3 3 2 2 2 2 2" xfId="1608" xr:uid="{E18A1EA5-F0D2-431A-9C8E-C29173542675}"/>
    <cellStyle name="Currency 3 3 2 2 2 2 2 2" xfId="3172" xr:uid="{DDC22332-C703-4D0E-A159-77392E9B268E}"/>
    <cellStyle name="Currency 3 3 2 2 2 2 2 2 2" xfId="6846" xr:uid="{A70D04F3-DC9E-4D9D-AE13-7EA250BBAD10}"/>
    <cellStyle name="Currency 3 3 2 2 2 2 2 3" xfId="5282" xr:uid="{BD06DD68-A274-458C-A91F-1242E41EC774}"/>
    <cellStyle name="Currency 3 3 2 2 2 2 3" xfId="3173" xr:uid="{F77D169C-1F04-4B51-B5EE-CF3A70F4757A}"/>
    <cellStyle name="Currency 3 3 2 2 2 2 3 2" xfId="6847" xr:uid="{3ED278BD-BFA5-4A5D-B942-4677663D1CBD}"/>
    <cellStyle name="Currency 3 3 2 2 2 2 4" xfId="4527" xr:uid="{8209C480-A3F6-40E5-B7F8-8790AFBFFD85}"/>
    <cellStyle name="Currency 3 3 2 2 2 3" xfId="1609" xr:uid="{428CB422-37D8-412A-9E3D-766294643ECF}"/>
    <cellStyle name="Currency 3 3 2 2 2 3 2" xfId="3174" xr:uid="{35EFDEAD-7ED3-4D14-BA5B-3C4684E2059F}"/>
    <cellStyle name="Currency 3 3 2 2 2 3 2 2" xfId="6848" xr:uid="{27034D1E-8BC7-4C3D-A3A5-527F82F565CE}"/>
    <cellStyle name="Currency 3 3 2 2 2 3 3" xfId="5283" xr:uid="{0F9CC5C5-4846-4313-B52F-48019FFE2AE5}"/>
    <cellStyle name="Currency 3 3 2 2 2 4" xfId="3175" xr:uid="{E876B736-4235-46D8-B265-B241EF6A3090}"/>
    <cellStyle name="Currency 3 3 2 2 2 4 2" xfId="6849" xr:uid="{FAA3F624-26C0-4322-B7B5-08276AD6C66B}"/>
    <cellStyle name="Currency 3 3 2 2 2 5" xfId="4052" xr:uid="{C47B1CB3-283D-4BA4-8E33-3B2202DD52A9}"/>
    <cellStyle name="Currency 3 3 2 2 3" xfId="842" xr:uid="{D67BA85F-2627-49CA-8F89-D7C222EDE969}"/>
    <cellStyle name="Currency 3 3 2 2 3 2" xfId="1610" xr:uid="{CC5D99EE-6AED-4646-ACF3-507AFBAF604A}"/>
    <cellStyle name="Currency 3 3 2 2 3 2 2" xfId="3176" xr:uid="{28CB216C-5786-4FD4-B2B4-D45A8B2292C0}"/>
    <cellStyle name="Currency 3 3 2 2 3 2 2 2" xfId="6850" xr:uid="{9ECF63C4-3D56-4A2B-AF6E-BC54A4ED2844}"/>
    <cellStyle name="Currency 3 3 2 2 3 2 3" xfId="5284" xr:uid="{51521B6D-5AD5-45EA-8452-55FDB54F5DB4}"/>
    <cellStyle name="Currency 3 3 2 2 3 3" xfId="3177" xr:uid="{35341699-0FB5-4230-868A-C9FF5E49C7F2}"/>
    <cellStyle name="Currency 3 3 2 2 3 3 2" xfId="6851" xr:uid="{447E2057-A814-4AFF-9BA1-7C2A5C381C61}"/>
    <cellStyle name="Currency 3 3 2 2 3 4" xfId="4528" xr:uid="{DB056464-B602-4804-84D4-934B5519D844}"/>
    <cellStyle name="Currency 3 3 2 2 4" xfId="544" xr:uid="{2AA74F5C-06AE-4E53-A2B7-82674DB50451}"/>
    <cellStyle name="Currency 3 3 2 2 4 2" xfId="1611" xr:uid="{CDC1AEF6-0DF9-4EF2-B65B-FB95FE6FCFD8}"/>
    <cellStyle name="Currency 3 3 2 2 4 2 2" xfId="3178" xr:uid="{DD2E38E1-8A6F-406C-9F7D-1BF54AF83E29}"/>
    <cellStyle name="Currency 3 3 2 2 4 2 2 2" xfId="6852" xr:uid="{E69DD144-9154-4B9E-926C-AE43305BD3E5}"/>
    <cellStyle name="Currency 3 3 2 2 4 2 3" xfId="5285" xr:uid="{7FACA770-6E25-435F-B0C4-390934249F91}"/>
    <cellStyle name="Currency 3 3 2 2 4 3" xfId="3179" xr:uid="{8073AADB-96CF-416D-AC6C-F22D4E5CAC81}"/>
    <cellStyle name="Currency 3 3 2 2 4 3 2" xfId="6853" xr:uid="{43D31BA7-64A9-48B8-9B00-4270139C0A56}"/>
    <cellStyle name="Currency 3 3 2 2 4 4" xfId="4230" xr:uid="{5290DE91-C870-4F40-8C72-C7E6292CC1BC}"/>
    <cellStyle name="Currency 3 3 2 2 5" xfId="1612" xr:uid="{609674AC-2236-41E7-B475-04C68BD49E0A}"/>
    <cellStyle name="Currency 3 3 2 2 5 2" xfId="3180" xr:uid="{87C49FEF-0702-40AB-A153-A63FB4C74C27}"/>
    <cellStyle name="Currency 3 3 2 2 5 2 2" xfId="6854" xr:uid="{096C7E14-406C-417A-8E4F-65EFDFF6EB7E}"/>
    <cellStyle name="Currency 3 3 2 2 5 3" xfId="5286" xr:uid="{086EE1BC-9F58-4B90-82FB-DE4F0ED5AF94}"/>
    <cellStyle name="Currency 3 3 2 2 6" xfId="3181" xr:uid="{B331806E-3E90-4F6C-8249-E52FEB9199B7}"/>
    <cellStyle name="Currency 3 3 2 2 6 2" xfId="6855" xr:uid="{83D6310B-C7FC-4DA0-BE52-A17092A078EE}"/>
    <cellStyle name="Currency 3 3 2 2 7" xfId="3862" xr:uid="{18424F4C-B945-4D79-B372-906286E5C96A}"/>
    <cellStyle name="Currency 3 3 2 3" xfId="280" xr:uid="{4F33C799-AE06-4ADD-83EA-AFF3F9AEA431}"/>
    <cellStyle name="Currency 3 3 2 3 2" xfId="843" xr:uid="{A438372B-4F2C-4CDA-A5E4-6543D2B14DD1}"/>
    <cellStyle name="Currency 3 3 2 3 2 2" xfId="1613" xr:uid="{979D8264-8B2E-481E-AFEB-6D0E33DDF2A8}"/>
    <cellStyle name="Currency 3 3 2 3 2 2 2" xfId="3182" xr:uid="{68FDB23A-76AA-49BF-81C1-B6A221EDA114}"/>
    <cellStyle name="Currency 3 3 2 3 2 2 2 2" xfId="6856" xr:uid="{2E3CEC78-B61A-408A-A2C1-4284DAAF9CA4}"/>
    <cellStyle name="Currency 3 3 2 3 2 2 3" xfId="5287" xr:uid="{62D183A4-C831-46AE-A6F8-D63B27549E95}"/>
    <cellStyle name="Currency 3 3 2 3 2 3" xfId="3183" xr:uid="{EE110AE6-F162-4875-A6A7-DD5EDAE2E530}"/>
    <cellStyle name="Currency 3 3 2 3 2 3 2" xfId="6857" xr:uid="{36287718-2017-489F-8824-2996C683F240}"/>
    <cellStyle name="Currency 3 3 2 3 2 4" xfId="4529" xr:uid="{5FD4C496-79B4-45F0-8652-57D9635D6A6C}"/>
    <cellStyle name="Currency 3 3 2 3 3" xfId="1614" xr:uid="{9E6B0D68-45DD-49D2-9BE8-252695E0A5D9}"/>
    <cellStyle name="Currency 3 3 2 3 3 2" xfId="3184" xr:uid="{6952F98B-ECCE-42DE-BB88-D2396F7AE0DD}"/>
    <cellStyle name="Currency 3 3 2 3 3 2 2" xfId="6858" xr:uid="{21677A92-154F-4E94-9839-4E70ED65F18F}"/>
    <cellStyle name="Currency 3 3 2 3 3 3" xfId="5288" xr:uid="{010860F5-02B6-444C-A0D5-7477B5DFE9EF}"/>
    <cellStyle name="Currency 3 3 2 3 4" xfId="3185" xr:uid="{BCD84A17-D1C1-47B8-A274-B79E203F9BEA}"/>
    <cellStyle name="Currency 3 3 2 3 4 2" xfId="6859" xr:uid="{61D71501-0A8B-4E15-AC43-6B9C6EC832A6}"/>
    <cellStyle name="Currency 3 3 2 3 5" xfId="3971" xr:uid="{F64E8EEE-8F7D-4CCF-A919-AEA241D21B17}"/>
    <cellStyle name="Currency 3 3 2 4" xfId="844" xr:uid="{227EBB76-8975-4814-A255-E5822B9FA7BE}"/>
    <cellStyle name="Currency 3 3 2 4 2" xfId="1615" xr:uid="{7B8E6791-1019-4764-83C5-736F905990ED}"/>
    <cellStyle name="Currency 3 3 2 4 2 2" xfId="3186" xr:uid="{D19E2FDB-C2E8-46C1-A820-45D6658F3777}"/>
    <cellStyle name="Currency 3 3 2 4 2 2 2" xfId="6860" xr:uid="{AC01EBDD-7A27-4359-83A9-03939105E4BB}"/>
    <cellStyle name="Currency 3 3 2 4 2 3" xfId="5289" xr:uid="{3E64F266-2E3C-4206-804F-E9247A7413E6}"/>
    <cellStyle name="Currency 3 3 2 4 3" xfId="3187" xr:uid="{887E44AE-24F5-479A-8D87-E1A5CC8DC859}"/>
    <cellStyle name="Currency 3 3 2 4 3 2" xfId="6861" xr:uid="{16A30BC3-44D5-407A-A6E7-3B02178E18E4}"/>
    <cellStyle name="Currency 3 3 2 4 4" xfId="4530" xr:uid="{6123ABDA-8B05-4881-B021-7CBA1C6EA1EE}"/>
    <cellStyle name="Currency 3 3 2 5" xfId="463" xr:uid="{EFE6003A-67CC-4486-920C-B0CEDD84C057}"/>
    <cellStyle name="Currency 3 3 2 5 2" xfId="1616" xr:uid="{31ACB1F9-8DBA-4F78-A0D3-0BC9345BF214}"/>
    <cellStyle name="Currency 3 3 2 5 2 2" xfId="3188" xr:uid="{7E72CA73-9036-4C5F-A3EE-2533C30033DE}"/>
    <cellStyle name="Currency 3 3 2 5 2 2 2" xfId="6862" xr:uid="{DA09D73A-7006-4CD1-BBA6-131D35EDB5A8}"/>
    <cellStyle name="Currency 3 3 2 5 2 3" xfId="5290" xr:uid="{9A57098E-0163-4B02-93B7-C6E26F82A3D0}"/>
    <cellStyle name="Currency 3 3 2 5 3" xfId="3189" xr:uid="{8AEE0481-3CFD-4516-864F-13537AD4C2D1}"/>
    <cellStyle name="Currency 3 3 2 5 3 2" xfId="6863" xr:uid="{EFA78E2F-87D2-4C61-AC03-E83220B78399}"/>
    <cellStyle name="Currency 3 3 2 5 4" xfId="4149" xr:uid="{B5AEE910-190D-4F30-B6FA-2C3C71F25AC8}"/>
    <cellStyle name="Currency 3 3 2 6" xfId="1617" xr:uid="{DE9EF8EC-DBF6-4429-87E9-B5E08B72EA94}"/>
    <cellStyle name="Currency 3 3 2 6 2" xfId="3190" xr:uid="{80B64E6F-4AE5-412B-8244-3822D5895BD4}"/>
    <cellStyle name="Currency 3 3 2 6 2 2" xfId="6864" xr:uid="{A30C358E-15EC-44A1-B269-5B86C9BC8BAE}"/>
    <cellStyle name="Currency 3 3 2 6 3" xfId="5291" xr:uid="{CFEA78A3-6B4D-40C1-BA6A-11AAD86DA467}"/>
    <cellStyle name="Currency 3 3 2 7" xfId="3191" xr:uid="{2CC94E7F-EED4-41FB-9C1B-FDD16DC6A2DD}"/>
    <cellStyle name="Currency 3 3 2 7 2" xfId="6865" xr:uid="{0B7A2EA1-9D39-4C5F-B4BD-A0B312567617}"/>
    <cellStyle name="Currency 3 3 2 8" xfId="3781" xr:uid="{F73FCA84-04F5-4772-BC8B-0CA4A7038B13}"/>
    <cellStyle name="Currency 3 3 3" xfId="67" xr:uid="{E658C5B8-77B6-4E4E-892D-CCC3DED696A7}"/>
    <cellStyle name="Currency 3 3 3 2" xfId="175" xr:uid="{41493BC1-F0C9-4F9E-BAF2-54346D08BAFB}"/>
    <cellStyle name="Currency 3 3 3 2 2" xfId="384" xr:uid="{C025D8FC-C20C-4A0D-8398-8D5684A7EBBC}"/>
    <cellStyle name="Currency 3 3 3 2 2 2" xfId="845" xr:uid="{24DCF69B-2BAD-4BE1-962C-5B8E4CB9FE89}"/>
    <cellStyle name="Currency 3 3 3 2 2 2 2" xfId="1618" xr:uid="{D645FCAA-5E4E-4752-8FC4-867C0C73A51D}"/>
    <cellStyle name="Currency 3 3 3 2 2 2 2 2" xfId="3192" xr:uid="{BF28D231-C5C9-4D5D-B8BB-913248696908}"/>
    <cellStyle name="Currency 3 3 3 2 2 2 2 2 2" xfId="6866" xr:uid="{EA8D2E12-9E5B-4C80-8E89-5DF27E13C6A1}"/>
    <cellStyle name="Currency 3 3 3 2 2 2 2 3" xfId="5292" xr:uid="{48DFFC18-3590-40EF-8A65-6E1BBEE6B031}"/>
    <cellStyle name="Currency 3 3 3 2 2 2 3" xfId="3193" xr:uid="{44E52B6E-8FA1-4F26-ADFB-CC73F28B3B48}"/>
    <cellStyle name="Currency 3 3 3 2 2 2 3 2" xfId="6867" xr:uid="{36146E16-DB24-4992-85E4-80912D3174DD}"/>
    <cellStyle name="Currency 3 3 3 2 2 2 4" xfId="4531" xr:uid="{67416DEE-9E85-47E6-AE09-EFDE712FB66A}"/>
    <cellStyle name="Currency 3 3 3 2 2 3" xfId="1619" xr:uid="{0BDF6691-95A5-4432-AE5F-98615598415D}"/>
    <cellStyle name="Currency 3 3 3 2 2 3 2" xfId="3194" xr:uid="{C453C1E8-7DCD-4EBA-ADB8-B37FB5853EAC}"/>
    <cellStyle name="Currency 3 3 3 2 2 3 2 2" xfId="6868" xr:uid="{807F706A-41CA-4E1B-AD73-E86FEA9145B2}"/>
    <cellStyle name="Currency 3 3 3 2 2 3 3" xfId="5293" xr:uid="{58E14706-A55C-48A5-8621-5C1A7C687F73}"/>
    <cellStyle name="Currency 3 3 3 2 2 4" xfId="3195" xr:uid="{B1E03E3E-6E5A-407E-8273-57427B194288}"/>
    <cellStyle name="Currency 3 3 3 2 2 4 2" xfId="6869" xr:uid="{C2BC1A3A-744C-499B-8198-C562BB7FBD5A}"/>
    <cellStyle name="Currency 3 3 3 2 2 5" xfId="4072" xr:uid="{B0E8D79F-F69A-46E9-AA06-8F42C8179581}"/>
    <cellStyle name="Currency 3 3 3 2 3" xfId="846" xr:uid="{B15ED511-AD22-457D-940C-01EEF31DA4B1}"/>
    <cellStyle name="Currency 3 3 3 2 3 2" xfId="1620" xr:uid="{47522FA5-2A97-40F3-80DB-E9A98814B3FB}"/>
    <cellStyle name="Currency 3 3 3 2 3 2 2" xfId="3196" xr:uid="{9426B6DE-A5CF-43B8-8ACF-F92C176530B4}"/>
    <cellStyle name="Currency 3 3 3 2 3 2 2 2" xfId="6870" xr:uid="{65DA4591-6A88-4A7B-8286-7F1A75A1A91F}"/>
    <cellStyle name="Currency 3 3 3 2 3 2 3" xfId="5294" xr:uid="{60AAD436-71B3-47A9-9E44-AA2BD59B3B73}"/>
    <cellStyle name="Currency 3 3 3 2 3 3" xfId="3197" xr:uid="{76AEE150-E6F6-4989-808F-43D50EAB32C2}"/>
    <cellStyle name="Currency 3 3 3 2 3 3 2" xfId="6871" xr:uid="{9E7F3938-87B8-4E1D-8621-6657E129FF36}"/>
    <cellStyle name="Currency 3 3 3 2 3 4" xfId="4532" xr:uid="{9F2EC9BD-EC35-4A22-AAF4-B04F65195A87}"/>
    <cellStyle name="Currency 3 3 3 2 4" xfId="564" xr:uid="{B7AF49FE-1285-4767-9442-10A8E7E43425}"/>
    <cellStyle name="Currency 3 3 3 2 4 2" xfId="1621" xr:uid="{1133885A-ECCF-44B8-AF0F-42EB9B981AF7}"/>
    <cellStyle name="Currency 3 3 3 2 4 2 2" xfId="3198" xr:uid="{BCF1D55E-BC74-4077-9F5A-AAF3EFC09E71}"/>
    <cellStyle name="Currency 3 3 3 2 4 2 2 2" xfId="6872" xr:uid="{622F3895-25B8-4994-8472-403E61199EB9}"/>
    <cellStyle name="Currency 3 3 3 2 4 2 3" xfId="5295" xr:uid="{BAE89D59-CD27-41F4-8113-9D86E173C1E3}"/>
    <cellStyle name="Currency 3 3 3 2 4 3" xfId="3199" xr:uid="{D3924BF2-B16A-4950-9CC1-676AC51AE0A3}"/>
    <cellStyle name="Currency 3 3 3 2 4 3 2" xfId="6873" xr:uid="{08203405-2F21-4F71-A7CA-9A189C933DF3}"/>
    <cellStyle name="Currency 3 3 3 2 4 4" xfId="4250" xr:uid="{C7CB684D-5C26-49E6-86A5-1F384F866B29}"/>
    <cellStyle name="Currency 3 3 3 2 5" xfId="1622" xr:uid="{47D3C519-7258-42CF-AAA2-50C068FB29A5}"/>
    <cellStyle name="Currency 3 3 3 2 5 2" xfId="3200" xr:uid="{DB34DBF9-8AF6-4458-9BBB-8098867BBB7D}"/>
    <cellStyle name="Currency 3 3 3 2 5 2 2" xfId="6874" xr:uid="{0BE7D749-7FCD-48B9-B59E-42AF0EDD1B73}"/>
    <cellStyle name="Currency 3 3 3 2 5 3" xfId="5296" xr:uid="{D41D7A65-0C56-4615-B773-F8BAE1BC967D}"/>
    <cellStyle name="Currency 3 3 3 2 6" xfId="3201" xr:uid="{B2C80AAC-D848-41AA-8AD3-A792FED660E2}"/>
    <cellStyle name="Currency 3 3 3 2 6 2" xfId="6875" xr:uid="{B97363AC-10EE-4BA1-BAFA-FFD90D2E7E41}"/>
    <cellStyle name="Currency 3 3 3 2 7" xfId="3882" xr:uid="{BCA10C4C-7F26-4E50-BD5F-5EE1609CFCAE}"/>
    <cellStyle name="Currency 3 3 3 3" xfId="281" xr:uid="{78D2EDD2-0AB9-4BDC-8B66-5CF7B412AD6A}"/>
    <cellStyle name="Currency 3 3 3 3 2" xfId="847" xr:uid="{8FF6632F-F5A7-4AEB-9099-D2848526733E}"/>
    <cellStyle name="Currency 3 3 3 3 2 2" xfId="1623" xr:uid="{159FD3C7-CB84-4A82-949F-D7C4D38E5714}"/>
    <cellStyle name="Currency 3 3 3 3 2 2 2" xfId="3202" xr:uid="{6DBC1FA0-85EB-4E5D-8798-DF66394424B7}"/>
    <cellStyle name="Currency 3 3 3 3 2 2 2 2" xfId="6876" xr:uid="{7DF18C47-DA9F-40CB-9F65-64DC5C37266B}"/>
    <cellStyle name="Currency 3 3 3 3 2 2 3" xfId="5297" xr:uid="{7AC137DD-0EBF-4A72-9EE7-02BBD674DED4}"/>
    <cellStyle name="Currency 3 3 3 3 2 3" xfId="3203" xr:uid="{B8D0886D-99E2-4339-9B54-100B6B8D5771}"/>
    <cellStyle name="Currency 3 3 3 3 2 3 2" xfId="6877" xr:uid="{23B8D734-04D3-422B-9369-E5EB608AA664}"/>
    <cellStyle name="Currency 3 3 3 3 2 4" xfId="4533" xr:uid="{A16AAC93-3FF2-4006-ADE7-0B83634C4FE4}"/>
    <cellStyle name="Currency 3 3 3 3 3" xfId="1624" xr:uid="{AF8D55B2-D105-4082-A6AD-2752BABE4C12}"/>
    <cellStyle name="Currency 3 3 3 3 3 2" xfId="3204" xr:uid="{6040A6DE-541C-4825-A3F3-56F2201F50E6}"/>
    <cellStyle name="Currency 3 3 3 3 3 2 2" xfId="6878" xr:uid="{38009DD2-BAE9-4FEB-BC79-393CD3A46121}"/>
    <cellStyle name="Currency 3 3 3 3 3 3" xfId="5298" xr:uid="{4D3CF467-AA2B-4B52-A531-18BE3ABCC368}"/>
    <cellStyle name="Currency 3 3 3 3 4" xfId="3205" xr:uid="{F759283F-6A50-498E-89CF-CAC3D0C6E045}"/>
    <cellStyle name="Currency 3 3 3 3 4 2" xfId="6879" xr:uid="{8B876FD9-85D4-4EDD-9897-861CF2DC3C0E}"/>
    <cellStyle name="Currency 3 3 3 3 5" xfId="3972" xr:uid="{B79AF6F9-52B6-4A5D-84B1-CE4AA278E97F}"/>
    <cellStyle name="Currency 3 3 3 4" xfId="848" xr:uid="{7BD44770-7B1A-4EDE-BE95-D0954DB9A014}"/>
    <cellStyle name="Currency 3 3 3 4 2" xfId="1625" xr:uid="{910B3B36-6E79-437D-8B76-DB04B7925866}"/>
    <cellStyle name="Currency 3 3 3 4 2 2" xfId="3206" xr:uid="{F0C2F272-6AE8-4B63-B65E-E6E51AAE6C51}"/>
    <cellStyle name="Currency 3 3 3 4 2 2 2" xfId="6880" xr:uid="{3D1C396E-4EAD-4998-9DDB-8DCACA0F391D}"/>
    <cellStyle name="Currency 3 3 3 4 2 3" xfId="5299" xr:uid="{A4AA3DB5-E39B-45EC-8C22-A640C73D8B2D}"/>
    <cellStyle name="Currency 3 3 3 4 3" xfId="3207" xr:uid="{7860AD98-B0CD-4A69-B7DC-D72BA4DAF529}"/>
    <cellStyle name="Currency 3 3 3 4 3 2" xfId="6881" xr:uid="{C761267E-DF7D-4AD6-8507-0DC0FEBB24B4}"/>
    <cellStyle name="Currency 3 3 3 4 4" xfId="4534" xr:uid="{A887BCB5-0094-4A05-B0CA-2F110511642F}"/>
    <cellStyle name="Currency 3 3 3 5" xfId="464" xr:uid="{74DF79BB-4582-4935-BD62-C114FFFAA7B1}"/>
    <cellStyle name="Currency 3 3 3 5 2" xfId="1626" xr:uid="{ED8476FF-FEA6-42F9-B528-B16A6B390575}"/>
    <cellStyle name="Currency 3 3 3 5 2 2" xfId="3208" xr:uid="{9E61C543-033F-4156-9056-EF956AE5B213}"/>
    <cellStyle name="Currency 3 3 3 5 2 2 2" xfId="6882" xr:uid="{00A67FD7-7BC9-42A3-AFC1-1BFFCFB3831C}"/>
    <cellStyle name="Currency 3 3 3 5 2 3" xfId="5300" xr:uid="{982072E2-6556-4BB8-8820-977DEC38BA22}"/>
    <cellStyle name="Currency 3 3 3 5 3" xfId="3209" xr:uid="{2290EDC7-1AEB-4099-932E-45AFE15C5FD3}"/>
    <cellStyle name="Currency 3 3 3 5 3 2" xfId="6883" xr:uid="{6289AC21-7275-47DA-9908-EF2C3A5E6012}"/>
    <cellStyle name="Currency 3 3 3 5 4" xfId="4150" xr:uid="{B9CEA3BE-8411-455D-B793-7B4401C1D06D}"/>
    <cellStyle name="Currency 3 3 3 6" xfId="1627" xr:uid="{9CFD9ABE-819F-4C8E-B72F-189EF53A1408}"/>
    <cellStyle name="Currency 3 3 3 6 2" xfId="3210" xr:uid="{24F92168-F9F4-471E-A182-7F8224A9B9FC}"/>
    <cellStyle name="Currency 3 3 3 6 2 2" xfId="6884" xr:uid="{ADD76894-0B94-4B50-B17A-3460129B51DB}"/>
    <cellStyle name="Currency 3 3 3 6 3" xfId="5301" xr:uid="{38320418-06B6-43C1-A2BA-4C46E64ECFE4}"/>
    <cellStyle name="Currency 3 3 3 7" xfId="3211" xr:uid="{F7C85291-CECC-4BA7-B29C-772FDD9C5F77}"/>
    <cellStyle name="Currency 3 3 3 7 2" xfId="6885" xr:uid="{37C5A94B-20A7-43A3-B8E1-28F831874C4A}"/>
    <cellStyle name="Currency 3 3 3 8" xfId="3782" xr:uid="{6A54DEE2-C58B-49C7-B3BC-1BFFEDFA76E5}"/>
    <cellStyle name="Currency 3 3 4" xfId="68" xr:uid="{E9432C29-B84B-4A66-9AE5-66364139233E}"/>
    <cellStyle name="Currency 3 3 4 2" xfId="141" xr:uid="{48D52C96-EBC5-4FC8-96EF-183B8BB6516E}"/>
    <cellStyle name="Currency 3 3 4 2 2" xfId="350" xr:uid="{3EC75B81-C284-4567-90A4-FEE23593D7AC}"/>
    <cellStyle name="Currency 3 3 4 2 2 2" xfId="849" xr:uid="{85B9CE73-5C60-4E2F-A562-74D561A0A7B9}"/>
    <cellStyle name="Currency 3 3 4 2 2 2 2" xfId="1628" xr:uid="{51894E60-BE0C-4F55-9D75-119801865B93}"/>
    <cellStyle name="Currency 3 3 4 2 2 2 2 2" xfId="3212" xr:uid="{B4AEC706-F32A-495E-BD0A-82E72B02AA7E}"/>
    <cellStyle name="Currency 3 3 4 2 2 2 2 2 2" xfId="6886" xr:uid="{BAD0227E-1454-4040-B8D7-14341142DAA8}"/>
    <cellStyle name="Currency 3 3 4 2 2 2 2 3" xfId="5302" xr:uid="{A081A8BE-17BB-4A48-8016-9AA42F483949}"/>
    <cellStyle name="Currency 3 3 4 2 2 2 3" xfId="3213" xr:uid="{CD3346EE-7813-4E43-BC06-7C3DCD9B6A39}"/>
    <cellStyle name="Currency 3 3 4 2 2 2 3 2" xfId="6887" xr:uid="{A723296C-8BF5-49AC-A68F-A58F0D1F31D2}"/>
    <cellStyle name="Currency 3 3 4 2 2 2 4" xfId="4535" xr:uid="{74BAB9E8-B690-488C-A9F8-72D0AA82162A}"/>
    <cellStyle name="Currency 3 3 4 2 2 3" xfId="1629" xr:uid="{439ECD72-EBDD-494F-A0F6-43DFE6D40061}"/>
    <cellStyle name="Currency 3 3 4 2 2 3 2" xfId="3214" xr:uid="{18792013-EC2D-4647-8143-36735CE1672E}"/>
    <cellStyle name="Currency 3 3 4 2 2 3 2 2" xfId="6888" xr:uid="{D8539553-173B-410C-A998-1F86986641EE}"/>
    <cellStyle name="Currency 3 3 4 2 2 3 3" xfId="5303" xr:uid="{9EA9C9CB-10D3-4599-B5F7-331018AD3496}"/>
    <cellStyle name="Currency 3 3 4 2 2 4" xfId="3215" xr:uid="{47D7D28A-9148-45FE-ACCC-969D40D82A5A}"/>
    <cellStyle name="Currency 3 3 4 2 2 4 2" xfId="6889" xr:uid="{AA3E0D38-4062-4B89-A8BC-56D74553BDD2}"/>
    <cellStyle name="Currency 3 3 4 2 2 5" xfId="4038" xr:uid="{2B55F2D3-2C2C-4CCB-BD77-A67877941B22}"/>
    <cellStyle name="Currency 3 3 4 2 3" xfId="850" xr:uid="{9D1CF536-0B4A-4C63-B86B-38F1C2122FEE}"/>
    <cellStyle name="Currency 3 3 4 2 3 2" xfId="1630" xr:uid="{20C4D40F-B3D6-48EC-A73B-0291ED12F62D}"/>
    <cellStyle name="Currency 3 3 4 2 3 2 2" xfId="3216" xr:uid="{D880C097-B1A7-47D7-B970-A43BFF2DE8CD}"/>
    <cellStyle name="Currency 3 3 4 2 3 2 2 2" xfId="6890" xr:uid="{99C83FF5-769E-4FF6-A95C-D451BE18A5E6}"/>
    <cellStyle name="Currency 3 3 4 2 3 2 3" xfId="5304" xr:uid="{55B1B818-E572-4978-BE09-DAED8F4E397D}"/>
    <cellStyle name="Currency 3 3 4 2 3 3" xfId="3217" xr:uid="{28A3988B-240C-48DF-83B6-7A63C92F58D7}"/>
    <cellStyle name="Currency 3 3 4 2 3 3 2" xfId="6891" xr:uid="{3378865C-4168-491A-9B9E-52BD63EC71A9}"/>
    <cellStyle name="Currency 3 3 4 2 3 4" xfId="4536" xr:uid="{84CDED1D-3B90-4ADD-92A6-1A02A10B28B8}"/>
    <cellStyle name="Currency 3 3 4 2 4" xfId="530" xr:uid="{3631771E-C413-41B6-9BB4-C487B57CCE26}"/>
    <cellStyle name="Currency 3 3 4 2 4 2" xfId="1631" xr:uid="{E2FB2636-466E-4C68-A304-71A949D075B7}"/>
    <cellStyle name="Currency 3 3 4 2 4 2 2" xfId="3218" xr:uid="{47240D7A-3855-4AA9-9475-A2F71B084248}"/>
    <cellStyle name="Currency 3 3 4 2 4 2 2 2" xfId="6892" xr:uid="{E431DB79-344B-4C09-B16C-8E78FEDEA62A}"/>
    <cellStyle name="Currency 3 3 4 2 4 2 3" xfId="5305" xr:uid="{D1AEDB92-C933-41E8-AC8F-6EBF94BF05F2}"/>
    <cellStyle name="Currency 3 3 4 2 4 3" xfId="3219" xr:uid="{84ED2022-D437-4909-98F0-2ED9622AEF67}"/>
    <cellStyle name="Currency 3 3 4 2 4 3 2" xfId="6893" xr:uid="{AE333965-6183-4A11-B906-1998015D9491}"/>
    <cellStyle name="Currency 3 3 4 2 4 4" xfId="4216" xr:uid="{B889ACA1-631B-417E-94D3-874DA4290BF7}"/>
    <cellStyle name="Currency 3 3 4 2 5" xfId="1632" xr:uid="{7FB7E750-BBCE-490D-B440-52E014A5CB2A}"/>
    <cellStyle name="Currency 3 3 4 2 5 2" xfId="3220" xr:uid="{EE260F51-C4A4-4A2F-8DD3-DD841D0749EC}"/>
    <cellStyle name="Currency 3 3 4 2 5 2 2" xfId="6894" xr:uid="{E1437902-63DA-4F5F-9D8C-A799784F2395}"/>
    <cellStyle name="Currency 3 3 4 2 5 3" xfId="5306" xr:uid="{BBCBD757-AA90-4200-A57B-D4F878548E7C}"/>
    <cellStyle name="Currency 3 3 4 2 6" xfId="3221" xr:uid="{EC5F2851-6011-470C-BB2A-DC4D6A61B49F}"/>
    <cellStyle name="Currency 3 3 4 2 6 2" xfId="6895" xr:uid="{5FA0A27B-0E1D-44D4-AEBE-701B2F0F8B5A}"/>
    <cellStyle name="Currency 3 3 4 2 7" xfId="3848" xr:uid="{F8C94AF8-81D7-4CAC-8BF7-6394E2413377}"/>
    <cellStyle name="Currency 3 3 4 3" xfId="282" xr:uid="{18D331AD-81C4-40B4-80D2-B37BFDFF40C3}"/>
    <cellStyle name="Currency 3 3 4 3 2" xfId="851" xr:uid="{72717BDA-176C-4325-A193-07ECDCE60079}"/>
    <cellStyle name="Currency 3 3 4 3 2 2" xfId="1633" xr:uid="{FAB34760-7FB2-479E-B15A-F262604592BE}"/>
    <cellStyle name="Currency 3 3 4 3 2 2 2" xfId="3222" xr:uid="{EDD2F9AF-D24C-4EBE-8F78-87B2B0C7FABD}"/>
    <cellStyle name="Currency 3 3 4 3 2 2 2 2" xfId="6896" xr:uid="{75DFA231-6E62-4930-A884-6E38818A0BD3}"/>
    <cellStyle name="Currency 3 3 4 3 2 2 3" xfId="5307" xr:uid="{1B812179-CD4F-4F35-975E-D18443949A6E}"/>
    <cellStyle name="Currency 3 3 4 3 2 3" xfId="3223" xr:uid="{0FDB0645-4121-429E-B4A7-44ECCF747BAF}"/>
    <cellStyle name="Currency 3 3 4 3 2 3 2" xfId="6897" xr:uid="{78A90FB7-2469-4B42-A3DF-B489BF3CEF25}"/>
    <cellStyle name="Currency 3 3 4 3 2 4" xfId="4537" xr:uid="{E35D2BBA-1F5F-43AD-818C-273DDB9E3B3D}"/>
    <cellStyle name="Currency 3 3 4 3 3" xfId="1634" xr:uid="{195E9E43-B799-44C9-92A4-1209B8617EC6}"/>
    <cellStyle name="Currency 3 3 4 3 3 2" xfId="3224" xr:uid="{85A391D0-3B08-451C-8B73-9D67D1293D7B}"/>
    <cellStyle name="Currency 3 3 4 3 3 2 2" xfId="6898" xr:uid="{D0556413-4994-4F21-889A-ADE01531EB79}"/>
    <cellStyle name="Currency 3 3 4 3 3 3" xfId="5308" xr:uid="{6AC9FC86-E824-4F1B-8FC1-8F6FADA06A91}"/>
    <cellStyle name="Currency 3 3 4 3 4" xfId="3225" xr:uid="{F77383A4-7B9B-4AEB-BA0C-920662D7EAD6}"/>
    <cellStyle name="Currency 3 3 4 3 4 2" xfId="6899" xr:uid="{47A04936-3566-4DAE-9EB0-DC21568A8863}"/>
    <cellStyle name="Currency 3 3 4 3 5" xfId="3973" xr:uid="{3EC3997D-A875-4D61-BFE7-5E79A1D32F90}"/>
    <cellStyle name="Currency 3 3 4 4" xfId="852" xr:uid="{50C340F9-7562-42E0-BA0F-BAFCAE627A01}"/>
    <cellStyle name="Currency 3 3 4 4 2" xfId="1635" xr:uid="{35BA5395-617E-48F0-AA81-29B37BC886A2}"/>
    <cellStyle name="Currency 3 3 4 4 2 2" xfId="3226" xr:uid="{8C2A3862-7698-4542-BB0A-A5B7576BD3CC}"/>
    <cellStyle name="Currency 3 3 4 4 2 2 2" xfId="6900" xr:uid="{850F4F15-2CBF-44E9-986E-36A75CD326FE}"/>
    <cellStyle name="Currency 3 3 4 4 2 3" xfId="5309" xr:uid="{A222426E-B6F3-4D20-96BD-608340F60F0F}"/>
    <cellStyle name="Currency 3 3 4 4 3" xfId="3227" xr:uid="{BD2B5F2F-1E11-4ABD-B7FE-B4A9C9108625}"/>
    <cellStyle name="Currency 3 3 4 4 3 2" xfId="6901" xr:uid="{681E0353-0499-4FDB-A8DF-C4D7EAE5D76A}"/>
    <cellStyle name="Currency 3 3 4 4 4" xfId="4538" xr:uid="{20B72904-EDBA-4239-BCEA-798868EA0EB3}"/>
    <cellStyle name="Currency 3 3 4 5" xfId="465" xr:uid="{34210319-0FDA-4CB3-8D58-545AC9A144B4}"/>
    <cellStyle name="Currency 3 3 4 5 2" xfId="1636" xr:uid="{45247983-C1FC-44E0-A31A-D7B94C3C2C7F}"/>
    <cellStyle name="Currency 3 3 4 5 2 2" xfId="3228" xr:uid="{F1CD913F-05BF-49EF-B03B-B1E642C4157C}"/>
    <cellStyle name="Currency 3 3 4 5 2 2 2" xfId="6902" xr:uid="{2E9DCA70-722B-4F56-A1DC-5EC5953FEB68}"/>
    <cellStyle name="Currency 3 3 4 5 2 3" xfId="5310" xr:uid="{ECA9925D-E691-4349-A443-C3C41043DDD9}"/>
    <cellStyle name="Currency 3 3 4 5 3" xfId="3229" xr:uid="{C0714F13-AF7A-427B-ACC9-50E2ED7DE3D4}"/>
    <cellStyle name="Currency 3 3 4 5 3 2" xfId="6903" xr:uid="{06BF936D-82F2-4F07-B821-DF4DBAFEC011}"/>
    <cellStyle name="Currency 3 3 4 5 4" xfId="4151" xr:uid="{80F82A99-2C99-4A60-9CFA-3F7C61839FB4}"/>
    <cellStyle name="Currency 3 3 4 6" xfId="1637" xr:uid="{748E1A08-E9B8-43AA-BEFE-194AB09ADE1E}"/>
    <cellStyle name="Currency 3 3 4 6 2" xfId="3230" xr:uid="{3B33CDAC-2A45-49B9-ACCF-648252BA861A}"/>
    <cellStyle name="Currency 3 3 4 6 2 2" xfId="6904" xr:uid="{82C1A457-2438-4B21-93F8-6A0551238646}"/>
    <cellStyle name="Currency 3 3 4 6 3" xfId="5311" xr:uid="{2AC783B3-CED7-4E06-9444-D55C67A469EA}"/>
    <cellStyle name="Currency 3 3 4 7" xfId="3231" xr:uid="{30E57089-9671-4A0F-A219-E4015141EA43}"/>
    <cellStyle name="Currency 3 3 4 7 2" xfId="6905" xr:uid="{D3B65B89-247C-43C9-B0B4-25DBB9C1E4C4}"/>
    <cellStyle name="Currency 3 3 4 8" xfId="3783" xr:uid="{15ED2AC9-89C1-4347-A65E-1E0DF3CD09FB}"/>
    <cellStyle name="Currency 3 3 5" xfId="110" xr:uid="{F083119D-D753-4A83-B7A6-0FAC22B3CC61}"/>
    <cellStyle name="Currency 3 3 5 2" xfId="319" xr:uid="{2F0A37DE-5CCA-4655-B002-B26EC25F6322}"/>
    <cellStyle name="Currency 3 3 5 2 2" xfId="853" xr:uid="{6C919F56-95F3-4279-8F42-604C79549A3A}"/>
    <cellStyle name="Currency 3 3 5 2 2 2" xfId="1638" xr:uid="{29AC9EE5-148E-44BD-A9B2-B5676859DDEF}"/>
    <cellStyle name="Currency 3 3 5 2 2 2 2" xfId="3232" xr:uid="{1AC3D59D-2C44-4C21-8BB6-965D185133EB}"/>
    <cellStyle name="Currency 3 3 5 2 2 2 2 2" xfId="6906" xr:uid="{E0ECF4CB-ADAB-45FA-B1DD-FE2DA5C58526}"/>
    <cellStyle name="Currency 3 3 5 2 2 2 3" xfId="5312" xr:uid="{EBAD71BD-B6B5-4454-AF90-7DA338445082}"/>
    <cellStyle name="Currency 3 3 5 2 2 3" xfId="3233" xr:uid="{BF8E84B2-85AF-435A-93D2-782F30D0C25B}"/>
    <cellStyle name="Currency 3 3 5 2 2 3 2" xfId="6907" xr:uid="{629B790F-2150-486B-B15F-D4A6CA031FC8}"/>
    <cellStyle name="Currency 3 3 5 2 2 4" xfId="4539" xr:uid="{5ED4738C-0CDF-4CD7-B161-16E78570F1FE}"/>
    <cellStyle name="Currency 3 3 5 2 3" xfId="1639" xr:uid="{FA998BF9-7980-462E-9DD4-9007A44CC2F5}"/>
    <cellStyle name="Currency 3 3 5 2 3 2" xfId="3234" xr:uid="{0F1E2EE1-A76F-4194-B59A-BC0948514CAC}"/>
    <cellStyle name="Currency 3 3 5 2 3 2 2" xfId="6908" xr:uid="{037391E8-4E24-4ADD-90C7-05134E07820E}"/>
    <cellStyle name="Currency 3 3 5 2 3 3" xfId="5313" xr:uid="{CE897333-060F-411C-91E8-4DA866D67186}"/>
    <cellStyle name="Currency 3 3 5 2 4" xfId="3235" xr:uid="{4A3CEB42-FDC7-4713-B63B-2DFF693015F9}"/>
    <cellStyle name="Currency 3 3 5 2 4 2" xfId="6909" xr:uid="{7D59181D-F83C-43A4-8EBF-A53B1A582AA7}"/>
    <cellStyle name="Currency 3 3 5 2 5" xfId="4007" xr:uid="{79F408AC-815A-4627-B925-FB97405A2943}"/>
    <cellStyle name="Currency 3 3 5 3" xfId="854" xr:uid="{D1DEFBFB-9738-4796-A897-C00FC07BA307}"/>
    <cellStyle name="Currency 3 3 5 3 2" xfId="1640" xr:uid="{0909A422-87EC-45B7-8ACD-EEDBBA2F569F}"/>
    <cellStyle name="Currency 3 3 5 3 2 2" xfId="3236" xr:uid="{00FDFEFD-51A1-4F2E-B862-CCB71B29F3DE}"/>
    <cellStyle name="Currency 3 3 5 3 2 2 2" xfId="6910" xr:uid="{B15E42B0-CC55-477F-A80F-81E7994B7645}"/>
    <cellStyle name="Currency 3 3 5 3 2 3" xfId="5314" xr:uid="{A7C2EE82-05E7-496E-AAE1-E23CA9D7BE55}"/>
    <cellStyle name="Currency 3 3 5 3 3" xfId="3237" xr:uid="{FD00B0C7-EA6B-468D-92DD-C55BC295A3B0}"/>
    <cellStyle name="Currency 3 3 5 3 3 2" xfId="6911" xr:uid="{AC3DD03E-9C82-4E14-BE35-CA6622C2A306}"/>
    <cellStyle name="Currency 3 3 5 3 4" xfId="4540" xr:uid="{77F91053-219C-4688-913A-54603CD93053}"/>
    <cellStyle name="Currency 3 3 5 4" xfId="499" xr:uid="{327023DC-0E94-49E7-BA16-EFB281EF1A07}"/>
    <cellStyle name="Currency 3 3 5 4 2" xfId="1641" xr:uid="{A40ED60E-6585-49BA-8F3C-1A192538DD7C}"/>
    <cellStyle name="Currency 3 3 5 4 2 2" xfId="3238" xr:uid="{9D621558-8BAA-4024-961D-5EE52275BBD6}"/>
    <cellStyle name="Currency 3 3 5 4 2 2 2" xfId="6912" xr:uid="{BDAED618-3AC2-4F02-A833-2C1EF7B4D3A3}"/>
    <cellStyle name="Currency 3 3 5 4 2 3" xfId="5315" xr:uid="{601BE0B7-98CA-4E1E-97D9-80DA740B29D4}"/>
    <cellStyle name="Currency 3 3 5 4 3" xfId="3239" xr:uid="{4032C5C5-BEFA-4FDF-9C4B-1F0E735D8200}"/>
    <cellStyle name="Currency 3 3 5 4 3 2" xfId="6913" xr:uid="{0C6ECB6A-3129-49B7-AAA5-9310CC18DAD8}"/>
    <cellStyle name="Currency 3 3 5 4 4" xfId="4185" xr:uid="{2165F72A-5DBC-4BDF-AAC9-E931A14B79CD}"/>
    <cellStyle name="Currency 3 3 5 5" xfId="1642" xr:uid="{50E23708-8C52-4E98-AD7D-A42E944D0EC1}"/>
    <cellStyle name="Currency 3 3 5 5 2" xfId="3240" xr:uid="{767ACD70-B2FA-4ADB-93D9-F0193F14E890}"/>
    <cellStyle name="Currency 3 3 5 5 2 2" xfId="6914" xr:uid="{3E3EB1DD-C65C-4537-A419-9F6C86A704FD}"/>
    <cellStyle name="Currency 3 3 5 5 3" xfId="5316" xr:uid="{E5CB34D1-B3BB-431E-BA71-F3BE0D456B56}"/>
    <cellStyle name="Currency 3 3 5 6" xfId="3241" xr:uid="{49BDB193-843D-4428-8D91-CD74A14E1A92}"/>
    <cellStyle name="Currency 3 3 5 6 2" xfId="6915" xr:uid="{D838421E-9084-4290-8BDF-088B39105A21}"/>
    <cellStyle name="Currency 3 3 5 7" xfId="3817" xr:uid="{48913E68-38FF-4BB0-89F9-A2655957A826}"/>
    <cellStyle name="Currency 3 3 6" xfId="279" xr:uid="{2E7187BA-44C5-4502-9F0B-B872E96054B9}"/>
    <cellStyle name="Currency 3 3 6 2" xfId="855" xr:uid="{DC1844D3-816C-4800-81E1-B5045EA4EACF}"/>
    <cellStyle name="Currency 3 3 6 2 2" xfId="1643" xr:uid="{A7808E2B-65B2-440A-9F00-17D25708A95A}"/>
    <cellStyle name="Currency 3 3 6 2 2 2" xfId="3242" xr:uid="{4B3EA44C-8136-479F-BDFD-391829E58B1A}"/>
    <cellStyle name="Currency 3 3 6 2 2 2 2" xfId="6916" xr:uid="{408FC1C8-1C06-4904-9161-001AE710BAEF}"/>
    <cellStyle name="Currency 3 3 6 2 2 3" xfId="5317" xr:uid="{C1C36C23-7F7F-4058-8814-7EB5FAF51AA5}"/>
    <cellStyle name="Currency 3 3 6 2 3" xfId="3243" xr:uid="{CD67FA46-F621-4AD3-AC07-A1C8A6665ACF}"/>
    <cellStyle name="Currency 3 3 6 2 3 2" xfId="6917" xr:uid="{2F3B4676-3C52-4877-B058-1D49590D8B51}"/>
    <cellStyle name="Currency 3 3 6 2 4" xfId="4541" xr:uid="{7C8987B5-52BA-45E2-9B64-F45FC9DAA20B}"/>
    <cellStyle name="Currency 3 3 6 3" xfId="1644" xr:uid="{C9406FD1-98F0-48B4-A340-0993BF993F51}"/>
    <cellStyle name="Currency 3 3 6 3 2" xfId="3244" xr:uid="{064E6836-76EF-43F4-82F0-10795C938C7B}"/>
    <cellStyle name="Currency 3 3 6 3 2 2" xfId="6918" xr:uid="{EB1A06AE-BAE5-4807-8391-CEC7D01F0E39}"/>
    <cellStyle name="Currency 3 3 6 3 3" xfId="5318" xr:uid="{F3A79984-0DAF-48D8-946E-3A051A45425C}"/>
    <cellStyle name="Currency 3 3 6 4" xfId="3245" xr:uid="{677F6022-7F19-4992-A664-17F9440D8DBD}"/>
    <cellStyle name="Currency 3 3 6 4 2" xfId="6919" xr:uid="{08EBCCEE-53F6-4065-9E51-278611F65FC3}"/>
    <cellStyle name="Currency 3 3 6 5" xfId="3970" xr:uid="{9CE0266A-5CB7-4273-AF50-135E8CC0DB7E}"/>
    <cellStyle name="Currency 3 3 7" xfId="856" xr:uid="{7F076F28-EB0E-43D4-9351-6C9B6071D5C5}"/>
    <cellStyle name="Currency 3 3 7 2" xfId="1645" xr:uid="{EAAAE150-381D-4473-8659-4C2E2D15C258}"/>
    <cellStyle name="Currency 3 3 7 2 2" xfId="3246" xr:uid="{DB6E8EF9-C107-4945-A952-2EA3718C3BE0}"/>
    <cellStyle name="Currency 3 3 7 2 2 2" xfId="6920" xr:uid="{136DFFA5-A6D4-4A8D-B817-6AEF82A75D30}"/>
    <cellStyle name="Currency 3 3 7 2 3" xfId="5319" xr:uid="{29D60B89-E057-4528-8661-A606B7B2CCBF}"/>
    <cellStyle name="Currency 3 3 7 3" xfId="3247" xr:uid="{4229B153-99BD-4AA4-9B9E-E5B8E34B796D}"/>
    <cellStyle name="Currency 3 3 7 3 2" xfId="6921" xr:uid="{D3A74BAE-65C3-43FB-82C4-F76E539339E2}"/>
    <cellStyle name="Currency 3 3 7 4" xfId="4542" xr:uid="{84A301F7-D857-4ADE-A5F1-4598AE29FB4B}"/>
    <cellStyle name="Currency 3 3 8" xfId="462" xr:uid="{F6D83893-64B7-4A31-9DE6-8C7469486995}"/>
    <cellStyle name="Currency 3 3 8 2" xfId="1646" xr:uid="{365FBDCA-3224-4414-9934-15B80D098E1F}"/>
    <cellStyle name="Currency 3 3 8 2 2" xfId="3248" xr:uid="{CB5C1ADA-6760-4419-B187-72825454BCC6}"/>
    <cellStyle name="Currency 3 3 8 2 2 2" xfId="6922" xr:uid="{B8AC0D20-449F-46C9-911B-069F24B6089E}"/>
    <cellStyle name="Currency 3 3 8 2 3" xfId="5320" xr:uid="{2E27AA05-1ADB-4471-80F6-EE7FDE93B721}"/>
    <cellStyle name="Currency 3 3 8 3" xfId="3249" xr:uid="{50BF9599-99E7-4CC8-93AD-96FD36B0FE1C}"/>
    <cellStyle name="Currency 3 3 8 3 2" xfId="6923" xr:uid="{34534521-508F-45AC-A138-E85D44629CF6}"/>
    <cellStyle name="Currency 3 3 8 4" xfId="4148" xr:uid="{F4E82E34-A741-4350-9F77-776E00317529}"/>
    <cellStyle name="Currency 3 3 9" xfId="1647" xr:uid="{529F736E-2CA3-4861-AEA6-29537C06198F}"/>
    <cellStyle name="Currency 3 3 9 2" xfId="3250" xr:uid="{D0E72BE6-C584-4ECA-9AD8-99EFC84F7FA1}"/>
    <cellStyle name="Currency 3 3 9 2 2" xfId="6924" xr:uid="{6022DB58-5228-40CE-B6A5-C94CD0B8573E}"/>
    <cellStyle name="Currency 3 3 9 3" xfId="5321" xr:uid="{8B3BF1F4-312E-4AE8-B491-0783061035CF}"/>
    <cellStyle name="Currency 3 4" xfId="69" xr:uid="{5BD6C798-6F80-4593-8000-8DC3C00645A8}"/>
    <cellStyle name="Currency 3 4 2" xfId="149" xr:uid="{7A29A3B3-1272-4691-AF08-AAAF76D2ACD0}"/>
    <cellStyle name="Currency 3 4 2 2" xfId="358" xr:uid="{E6675824-455E-447C-A59F-145D9CDDE458}"/>
    <cellStyle name="Currency 3 4 2 2 2" xfId="857" xr:uid="{ED8A151A-7A93-4C47-8740-3DAD0C7A4518}"/>
    <cellStyle name="Currency 3 4 2 2 2 2" xfId="1648" xr:uid="{1990E266-88A5-4FDC-A8E8-028E057740A1}"/>
    <cellStyle name="Currency 3 4 2 2 2 2 2" xfId="3251" xr:uid="{8EF535D6-11CA-44E2-B2CE-110349A75D06}"/>
    <cellStyle name="Currency 3 4 2 2 2 2 2 2" xfId="6925" xr:uid="{E8EA01AD-5AD0-4E40-A1F1-F1F5E794410A}"/>
    <cellStyle name="Currency 3 4 2 2 2 2 3" xfId="5322" xr:uid="{02D5CAF6-2D9B-4948-887D-81237F251820}"/>
    <cellStyle name="Currency 3 4 2 2 2 3" xfId="3252" xr:uid="{1F1AFC13-1798-4768-8F28-A2C6C644DD5D}"/>
    <cellStyle name="Currency 3 4 2 2 2 3 2" xfId="6926" xr:uid="{88D4068B-D45A-48AF-A9F6-211D21792F56}"/>
    <cellStyle name="Currency 3 4 2 2 2 4" xfId="4543" xr:uid="{A375AE91-7597-4BEA-AD81-5D481B1DA666}"/>
    <cellStyle name="Currency 3 4 2 2 3" xfId="1649" xr:uid="{D3214044-53FD-4357-BC04-D510C88DA9F7}"/>
    <cellStyle name="Currency 3 4 2 2 3 2" xfId="3253" xr:uid="{F3F6FEF5-9128-42C0-AC0B-E0CBDB0F3BF9}"/>
    <cellStyle name="Currency 3 4 2 2 3 2 2" xfId="6927" xr:uid="{1B6C6E51-B11E-4829-9FBE-80AAE1A6F065}"/>
    <cellStyle name="Currency 3 4 2 2 3 3" xfId="5323" xr:uid="{727D6A0C-BCCB-40AE-9F15-3C148ADF269C}"/>
    <cellStyle name="Currency 3 4 2 2 4" xfId="3254" xr:uid="{A949E349-8CDF-4BAC-ABAE-1684F038DB5A}"/>
    <cellStyle name="Currency 3 4 2 2 4 2" xfId="6928" xr:uid="{1072532E-23A6-4038-9E0C-B501B5BCECB6}"/>
    <cellStyle name="Currency 3 4 2 2 5" xfId="4046" xr:uid="{864B3454-E2AF-42FD-BA06-DAFE934F670A}"/>
    <cellStyle name="Currency 3 4 2 3" xfId="858" xr:uid="{DABFE2F4-9F76-44DD-BA3B-4572452D3241}"/>
    <cellStyle name="Currency 3 4 2 3 2" xfId="1650" xr:uid="{51836E95-393D-412D-8B0D-F0F1DF896BB2}"/>
    <cellStyle name="Currency 3 4 2 3 2 2" xfId="3255" xr:uid="{611071C7-6ECD-428A-BC64-48BDA432970A}"/>
    <cellStyle name="Currency 3 4 2 3 2 2 2" xfId="6929" xr:uid="{EEF3191C-5819-4054-82FD-C0C524EE58DC}"/>
    <cellStyle name="Currency 3 4 2 3 2 3" xfId="5324" xr:uid="{46A00970-F088-4E62-93FB-354D54CD2601}"/>
    <cellStyle name="Currency 3 4 2 3 3" xfId="3256" xr:uid="{8E4E6F02-6730-4D90-9232-610B91E78B24}"/>
    <cellStyle name="Currency 3 4 2 3 3 2" xfId="6930" xr:uid="{5C34561D-E0DD-4FE0-873F-263E85AEB038}"/>
    <cellStyle name="Currency 3 4 2 3 4" xfId="4544" xr:uid="{B8C1E01B-E744-4805-AB32-30CAA1DFD166}"/>
    <cellStyle name="Currency 3 4 2 4" xfId="538" xr:uid="{9B010236-0B63-4CCB-8D20-30EE71EC8431}"/>
    <cellStyle name="Currency 3 4 2 4 2" xfId="1651" xr:uid="{86173CD1-1124-434A-A812-634A06F49213}"/>
    <cellStyle name="Currency 3 4 2 4 2 2" xfId="3257" xr:uid="{D5B3CA85-FBC2-47F5-9679-F38A62210F00}"/>
    <cellStyle name="Currency 3 4 2 4 2 2 2" xfId="6931" xr:uid="{643FBB99-34C0-4AA0-A5EF-EE721503B130}"/>
    <cellStyle name="Currency 3 4 2 4 2 3" xfId="5325" xr:uid="{762714DF-6C62-4D25-BE8E-F78ABDFF7A6D}"/>
    <cellStyle name="Currency 3 4 2 4 3" xfId="3258" xr:uid="{40870263-1E9E-443B-9EA9-DD9F2230C196}"/>
    <cellStyle name="Currency 3 4 2 4 3 2" xfId="6932" xr:uid="{35A4FE11-F442-479E-9C3E-16C854067E9F}"/>
    <cellStyle name="Currency 3 4 2 4 4" xfId="4224" xr:uid="{FCB75337-FE0C-4C6F-A4FA-0ACEB93C8C47}"/>
    <cellStyle name="Currency 3 4 2 5" xfId="1652" xr:uid="{8CA505E0-E022-4C37-9C8E-59D728AFCA6F}"/>
    <cellStyle name="Currency 3 4 2 5 2" xfId="3259" xr:uid="{26B77896-CAC2-4C1E-8E09-2692AB03A7A0}"/>
    <cellStyle name="Currency 3 4 2 5 2 2" xfId="6933" xr:uid="{2A87827E-BCC7-4C4A-B2F9-1DC5417F7AB5}"/>
    <cellStyle name="Currency 3 4 2 5 3" xfId="5326" xr:uid="{C1698B4C-864F-4627-BEEC-7BEF0B8E146E}"/>
    <cellStyle name="Currency 3 4 2 6" xfId="3260" xr:uid="{AB1A2863-CA47-4A03-9115-5E73A3F1E599}"/>
    <cellStyle name="Currency 3 4 2 6 2" xfId="6934" xr:uid="{E3F97EA9-85A2-4AB0-BF49-E529B804EDBE}"/>
    <cellStyle name="Currency 3 4 2 7" xfId="3856" xr:uid="{78683109-8B3C-4325-8DFB-F8F9DDA85CFA}"/>
    <cellStyle name="Currency 3 4 3" xfId="283" xr:uid="{E5408813-B8AC-48FE-A7BA-D20459126010}"/>
    <cellStyle name="Currency 3 4 3 2" xfId="859" xr:uid="{EE4BD96E-5370-45D0-8EA8-47DF0FDC0CBD}"/>
    <cellStyle name="Currency 3 4 3 2 2" xfId="1653" xr:uid="{BC9A7F79-19C4-41B4-BD59-B85C9944E217}"/>
    <cellStyle name="Currency 3 4 3 2 2 2" xfId="3261" xr:uid="{1462F218-EBC2-41FA-9E60-2D6519CFECA0}"/>
    <cellStyle name="Currency 3 4 3 2 2 2 2" xfId="6935" xr:uid="{FA74AE4A-C281-41DA-9601-B76D1D929ED6}"/>
    <cellStyle name="Currency 3 4 3 2 2 3" xfId="5327" xr:uid="{90F577FB-828D-4053-8816-1C34EBD99EF9}"/>
    <cellStyle name="Currency 3 4 3 2 3" xfId="3262" xr:uid="{6D13D289-65C9-425E-8C7B-7E6A94767CAD}"/>
    <cellStyle name="Currency 3 4 3 2 3 2" xfId="6936" xr:uid="{059829EB-A702-415A-90FC-57DA257546F1}"/>
    <cellStyle name="Currency 3 4 3 2 4" xfId="4545" xr:uid="{3B76C781-4DA5-4BFB-B292-0997BAEE838A}"/>
    <cellStyle name="Currency 3 4 3 3" xfId="1654" xr:uid="{0CDAF0A9-8D02-42A5-865E-EEAC610D8709}"/>
    <cellStyle name="Currency 3 4 3 3 2" xfId="3263" xr:uid="{69D72B2F-EA78-42AC-9DCF-B71AAB584E54}"/>
    <cellStyle name="Currency 3 4 3 3 2 2" xfId="6937" xr:uid="{B2CBBC5C-36D4-4641-BA1E-D2855635B2DC}"/>
    <cellStyle name="Currency 3 4 3 3 3" xfId="5328" xr:uid="{641DEA4A-5761-4F59-9994-0F303BB65F84}"/>
    <cellStyle name="Currency 3 4 3 4" xfId="3264" xr:uid="{15EF6F90-560A-4536-9B4C-BFFEEB4C0417}"/>
    <cellStyle name="Currency 3 4 3 4 2" xfId="6938" xr:uid="{44A8A7E4-274B-4521-A6B2-74D8288DBEE6}"/>
    <cellStyle name="Currency 3 4 3 5" xfId="3974" xr:uid="{529A9763-D372-46B5-9F44-4822BD8457E2}"/>
    <cellStyle name="Currency 3 4 4" xfId="860" xr:uid="{3AD8EBB5-CFCA-4336-9E2A-62778C0F4C4A}"/>
    <cellStyle name="Currency 3 4 4 2" xfId="1655" xr:uid="{FFF36744-8040-445B-8CD4-55FBDEC4ADB7}"/>
    <cellStyle name="Currency 3 4 4 2 2" xfId="3265" xr:uid="{9FC02EE5-9A40-4ACA-8079-E72C5F1C7914}"/>
    <cellStyle name="Currency 3 4 4 2 2 2" xfId="6939" xr:uid="{E6FD22CB-737C-44C6-A2E1-7E544D9DBA1F}"/>
    <cellStyle name="Currency 3 4 4 2 3" xfId="5329" xr:uid="{3D964006-F7FF-4D8E-926C-1C108452CA78}"/>
    <cellStyle name="Currency 3 4 4 3" xfId="3266" xr:uid="{C2B33446-FD93-4A3C-983A-66FB5B050ACF}"/>
    <cellStyle name="Currency 3 4 4 3 2" xfId="6940" xr:uid="{187A83CE-9D7A-466D-BF52-F23057653308}"/>
    <cellStyle name="Currency 3 4 4 4" xfId="4546" xr:uid="{11C580DC-A29A-4D47-91F1-35789BA0E65C}"/>
    <cellStyle name="Currency 3 4 5" xfId="466" xr:uid="{31CDCC43-94BF-4366-ABE8-50F00162B020}"/>
    <cellStyle name="Currency 3 4 5 2" xfId="1656" xr:uid="{86ADD97C-CC6B-44F8-ACCF-6D4ADA1348CE}"/>
    <cellStyle name="Currency 3 4 5 2 2" xfId="3267" xr:uid="{C897EDE8-D2AD-46FE-86B8-D657EB936FC0}"/>
    <cellStyle name="Currency 3 4 5 2 2 2" xfId="6941" xr:uid="{F96D789C-5D12-498F-83AF-E2505C6C0694}"/>
    <cellStyle name="Currency 3 4 5 2 3" xfId="5330" xr:uid="{8AD9339A-E082-4163-908B-614A63F98631}"/>
    <cellStyle name="Currency 3 4 5 3" xfId="3268" xr:uid="{8F8BC7A3-AE95-4DCF-8A22-4946176C3F3C}"/>
    <cellStyle name="Currency 3 4 5 3 2" xfId="6942" xr:uid="{D49414C3-50DF-40A7-89E7-65E75D3D2982}"/>
    <cellStyle name="Currency 3 4 5 4" xfId="4152" xr:uid="{AB37CAB8-AA89-4C87-AD57-EECFD280086F}"/>
    <cellStyle name="Currency 3 4 6" xfId="1657" xr:uid="{D06DEFC9-09B2-4919-9701-51205B9AF16E}"/>
    <cellStyle name="Currency 3 4 6 2" xfId="3269" xr:uid="{01EE3E7D-C185-49F3-80BC-C0B0ABB8B430}"/>
    <cellStyle name="Currency 3 4 6 2 2" xfId="6943" xr:uid="{EDEE7E0E-827D-4D85-90A9-BF61AF439B33}"/>
    <cellStyle name="Currency 3 4 6 3" xfId="5331" xr:uid="{227E839B-B79E-4225-AD8E-F05B725C467A}"/>
    <cellStyle name="Currency 3 4 7" xfId="3270" xr:uid="{A0B4799D-B481-4251-9480-23E150609572}"/>
    <cellStyle name="Currency 3 4 7 2" xfId="6944" xr:uid="{FBA4E4DE-CEA3-4FBE-8513-EB37D533C115}"/>
    <cellStyle name="Currency 3 4 8" xfId="3784" xr:uid="{7917FD7A-7294-47A3-9A59-06B396A08F91}"/>
    <cellStyle name="Currency 3 5" xfId="70" xr:uid="{57DD41C2-0183-4406-B800-7F518703D021}"/>
    <cellStyle name="Currency 3 5 2" xfId="169" xr:uid="{7CFC794D-A7E6-4390-93BA-256BBF92490B}"/>
    <cellStyle name="Currency 3 5 2 2" xfId="378" xr:uid="{6B2308A2-D94F-4F64-8CBE-DF3C3F6C7397}"/>
    <cellStyle name="Currency 3 5 2 2 2" xfId="861" xr:uid="{2814AB0C-E791-43B1-9D49-9533F168115F}"/>
    <cellStyle name="Currency 3 5 2 2 2 2" xfId="1658" xr:uid="{FF285604-AF45-494F-BF3C-155212A1F0AA}"/>
    <cellStyle name="Currency 3 5 2 2 2 2 2" xfId="3271" xr:uid="{A23C620D-3DFA-42F0-AF35-6DDB0344A516}"/>
    <cellStyle name="Currency 3 5 2 2 2 2 2 2" xfId="6945" xr:uid="{BFA80F3A-4CBB-40F1-8934-64D6070A875D}"/>
    <cellStyle name="Currency 3 5 2 2 2 2 3" xfId="5332" xr:uid="{7861427F-4D45-465C-AFBE-B1C76CF5889B}"/>
    <cellStyle name="Currency 3 5 2 2 2 3" xfId="3272" xr:uid="{6E3B0204-C39B-4EE6-8074-DA726985515D}"/>
    <cellStyle name="Currency 3 5 2 2 2 3 2" xfId="6946" xr:uid="{EC46C68E-3BB5-4F34-8447-0421B2A947F6}"/>
    <cellStyle name="Currency 3 5 2 2 2 4" xfId="4547" xr:uid="{C2A399FA-FD7B-44BC-B867-2698344C4D69}"/>
    <cellStyle name="Currency 3 5 2 2 3" xfId="1659" xr:uid="{DD16D07A-3190-4BAB-8E14-96347BF3329F}"/>
    <cellStyle name="Currency 3 5 2 2 3 2" xfId="3273" xr:uid="{C855FC90-1FBA-41EB-803F-6A01C3233DB1}"/>
    <cellStyle name="Currency 3 5 2 2 3 2 2" xfId="6947" xr:uid="{74EF5974-9EA9-47B1-ABCC-7DF150B0078B}"/>
    <cellStyle name="Currency 3 5 2 2 3 3" xfId="5333" xr:uid="{E6892922-87F5-4BC2-9CA1-E67503326DFF}"/>
    <cellStyle name="Currency 3 5 2 2 4" xfId="3274" xr:uid="{6C19932E-6752-4989-8AFE-E56D9E7AEAF7}"/>
    <cellStyle name="Currency 3 5 2 2 4 2" xfId="6948" xr:uid="{2966AE3C-90AC-4490-AADA-506929317515}"/>
    <cellStyle name="Currency 3 5 2 2 5" xfId="4066" xr:uid="{AC53BBA2-668F-4A6E-962F-2344A5ECBD4C}"/>
    <cellStyle name="Currency 3 5 2 3" xfId="862" xr:uid="{8D2A7A5C-3CD4-484C-B171-FB439FF3CEDA}"/>
    <cellStyle name="Currency 3 5 2 3 2" xfId="1660" xr:uid="{EAA63377-CEA0-4577-9C47-F4128829EB72}"/>
    <cellStyle name="Currency 3 5 2 3 2 2" xfId="3275" xr:uid="{9C299041-076D-49AD-A295-9BD0CD560087}"/>
    <cellStyle name="Currency 3 5 2 3 2 2 2" xfId="6949" xr:uid="{E2A24D68-5D8A-4F92-B3DD-743CA8D0459C}"/>
    <cellStyle name="Currency 3 5 2 3 2 3" xfId="5334" xr:uid="{57E0AE55-8F17-40D7-A1C7-3521C63881DF}"/>
    <cellStyle name="Currency 3 5 2 3 3" xfId="3276" xr:uid="{4239084C-32AA-401B-A4BA-5F2B772169AD}"/>
    <cellStyle name="Currency 3 5 2 3 3 2" xfId="6950" xr:uid="{90204636-FD58-4673-8386-C57A50D5D839}"/>
    <cellStyle name="Currency 3 5 2 3 4" xfId="4548" xr:uid="{08F5334C-853E-40A0-8432-8E92433C6052}"/>
    <cellStyle name="Currency 3 5 2 4" xfId="558" xr:uid="{2C389DC6-D396-48DC-B51E-0742E66D2A25}"/>
    <cellStyle name="Currency 3 5 2 4 2" xfId="1661" xr:uid="{4AB36DCA-1EBD-47C1-B2D4-5BF4A69A29C0}"/>
    <cellStyle name="Currency 3 5 2 4 2 2" xfId="3277" xr:uid="{380608D9-762F-4CCE-B5F7-030D42937B7A}"/>
    <cellStyle name="Currency 3 5 2 4 2 2 2" xfId="6951" xr:uid="{0A62BF56-7A1A-4ACA-9325-FD2DDA2A9F86}"/>
    <cellStyle name="Currency 3 5 2 4 2 3" xfId="5335" xr:uid="{6ABE4A9C-7C94-42D2-921F-9002E74FD2A0}"/>
    <cellStyle name="Currency 3 5 2 4 3" xfId="3278" xr:uid="{436E3796-9A67-415B-9A73-E78728FB91D0}"/>
    <cellStyle name="Currency 3 5 2 4 3 2" xfId="6952" xr:uid="{EE88389F-1DB3-412E-AAA0-B4BE9285BC44}"/>
    <cellStyle name="Currency 3 5 2 4 4" xfId="4244" xr:uid="{5A2528BF-C8C4-4F17-8087-12CF7F7849E3}"/>
    <cellStyle name="Currency 3 5 2 5" xfId="1662" xr:uid="{C1EE1993-A048-4976-A6EA-46B63B4E3933}"/>
    <cellStyle name="Currency 3 5 2 5 2" xfId="3279" xr:uid="{B141BFFE-9A60-41F0-A500-5FB1100E7DEE}"/>
    <cellStyle name="Currency 3 5 2 5 2 2" xfId="6953" xr:uid="{7316D868-2365-44C3-84E3-524710E3BD12}"/>
    <cellStyle name="Currency 3 5 2 5 3" xfId="5336" xr:uid="{8F18ADAA-EC2D-4B0C-A5ED-C02EAD2BAFA5}"/>
    <cellStyle name="Currency 3 5 2 6" xfId="3280" xr:uid="{BC7FFC80-54CD-4D84-9EFF-814BE7017006}"/>
    <cellStyle name="Currency 3 5 2 6 2" xfId="6954" xr:uid="{9C5B3E45-784E-42C2-9A5B-2FC7FA02F6F8}"/>
    <cellStyle name="Currency 3 5 2 7" xfId="3876" xr:uid="{14A90853-F6AC-4624-888F-E534699E9459}"/>
    <cellStyle name="Currency 3 5 3" xfId="284" xr:uid="{976D0F80-B59B-45DC-BB54-91F609D55D78}"/>
    <cellStyle name="Currency 3 5 3 2" xfId="863" xr:uid="{ABDF9995-8437-4B27-9681-7E9D19DA76F5}"/>
    <cellStyle name="Currency 3 5 3 2 2" xfId="1663" xr:uid="{AF693702-F560-4415-B21D-C2EFBF0683EC}"/>
    <cellStyle name="Currency 3 5 3 2 2 2" xfId="3281" xr:uid="{F86094F4-3CB0-492C-B64E-52B46B923200}"/>
    <cellStyle name="Currency 3 5 3 2 2 2 2" xfId="6955" xr:uid="{69778DF7-2B42-4156-847A-35CEF14FE969}"/>
    <cellStyle name="Currency 3 5 3 2 2 3" xfId="5337" xr:uid="{469D1A65-4AD9-4CAA-B8EB-5D6B118DCCEE}"/>
    <cellStyle name="Currency 3 5 3 2 3" xfId="3282" xr:uid="{AAE925D8-AA46-49D2-936F-0D8BB057F940}"/>
    <cellStyle name="Currency 3 5 3 2 3 2" xfId="6956" xr:uid="{07D848F1-043C-4B5F-95E1-1DF899CD4E5C}"/>
    <cellStyle name="Currency 3 5 3 2 4" xfId="4549" xr:uid="{180D1509-7386-4944-B8F5-40E42BA1C890}"/>
    <cellStyle name="Currency 3 5 3 3" xfId="1664" xr:uid="{16CADC4E-AAA1-4436-990C-23931589D21B}"/>
    <cellStyle name="Currency 3 5 3 3 2" xfId="3283" xr:uid="{FBB9BC40-ADF2-4620-82DB-CE1469472437}"/>
    <cellStyle name="Currency 3 5 3 3 2 2" xfId="6957" xr:uid="{AFBA4B29-220D-46B1-8BC0-5681AC2CE71D}"/>
    <cellStyle name="Currency 3 5 3 3 3" xfId="5338" xr:uid="{B114A670-BAEC-4184-86BA-199DAE7D5FE4}"/>
    <cellStyle name="Currency 3 5 3 4" xfId="3284" xr:uid="{FFE7E1C6-C05F-4C0C-92C9-D6EC40563EC0}"/>
    <cellStyle name="Currency 3 5 3 4 2" xfId="6958" xr:uid="{39AD5BEE-4FA6-45A0-9291-B6556213D466}"/>
    <cellStyle name="Currency 3 5 3 5" xfId="3975" xr:uid="{BD23F4D9-FAF9-43CA-9361-01470459EFC2}"/>
    <cellStyle name="Currency 3 5 4" xfId="864" xr:uid="{A5391794-B47D-4397-8550-38B31B499678}"/>
    <cellStyle name="Currency 3 5 4 2" xfId="1665" xr:uid="{C47627E6-49C4-4290-AE6D-18B0CD7A3E98}"/>
    <cellStyle name="Currency 3 5 4 2 2" xfId="3285" xr:uid="{6669659E-51C0-4D8A-940E-FCB9E0721D91}"/>
    <cellStyle name="Currency 3 5 4 2 2 2" xfId="6959" xr:uid="{0326330B-3207-4E7C-8779-1FF469AC06B0}"/>
    <cellStyle name="Currency 3 5 4 2 3" xfId="5339" xr:uid="{EFCDFF1C-804B-4ACC-845C-2970565BFC9C}"/>
    <cellStyle name="Currency 3 5 4 3" xfId="3286" xr:uid="{205C243F-8D8E-4AA4-B972-B68E0A550EB2}"/>
    <cellStyle name="Currency 3 5 4 3 2" xfId="6960" xr:uid="{F34FCFBA-562F-49B8-8703-263A8362A5E8}"/>
    <cellStyle name="Currency 3 5 4 4" xfId="4550" xr:uid="{724751F9-3906-47D8-B93A-99796E6008B6}"/>
    <cellStyle name="Currency 3 5 5" xfId="467" xr:uid="{9EE92B77-3B19-40CA-B7B0-8C750FCB1338}"/>
    <cellStyle name="Currency 3 5 5 2" xfId="1666" xr:uid="{3853387D-4C87-4DD5-B22F-4157BF99A9C3}"/>
    <cellStyle name="Currency 3 5 5 2 2" xfId="3287" xr:uid="{0A3C871C-BFDA-496A-B194-68176A6E2404}"/>
    <cellStyle name="Currency 3 5 5 2 2 2" xfId="6961" xr:uid="{034BF341-30D4-434D-B55D-1C275C005EA0}"/>
    <cellStyle name="Currency 3 5 5 2 3" xfId="5340" xr:uid="{67584044-95DB-47F6-B596-6D7022AB961C}"/>
    <cellStyle name="Currency 3 5 5 3" xfId="3288" xr:uid="{20B5B1E2-38B0-492C-B638-C8A0B4F0A6D8}"/>
    <cellStyle name="Currency 3 5 5 3 2" xfId="6962" xr:uid="{CAF11147-4C54-4970-8F8F-820D152F53AE}"/>
    <cellStyle name="Currency 3 5 5 4" xfId="4153" xr:uid="{A461CD78-F9C9-4BBA-8FCA-AA1F48614822}"/>
    <cellStyle name="Currency 3 5 6" xfId="1667" xr:uid="{F43F8A40-E644-4AF5-9EFC-D49D19F27E61}"/>
    <cellStyle name="Currency 3 5 6 2" xfId="3289" xr:uid="{6B809A12-C10F-4219-88D1-0507E91F303C}"/>
    <cellStyle name="Currency 3 5 6 2 2" xfId="6963" xr:uid="{E27066FE-E8A9-4B59-887D-22D85A4D0552}"/>
    <cellStyle name="Currency 3 5 6 3" xfId="5341" xr:uid="{56919A28-A7DA-4B4E-9563-FC41DC942151}"/>
    <cellStyle name="Currency 3 5 7" xfId="3290" xr:uid="{51D83589-063C-4558-93D2-DFC0D14506F9}"/>
    <cellStyle name="Currency 3 5 7 2" xfId="6964" xr:uid="{B69EE29B-26B6-4BCD-BCC5-FD51A295E150}"/>
    <cellStyle name="Currency 3 5 8" xfId="3785" xr:uid="{3D20801F-403F-45ED-BBE4-4C7D82A879DD}"/>
    <cellStyle name="Currency 3 6" xfId="71" xr:uid="{14202323-7AC2-4CBB-92CD-14341FEF97DB}"/>
    <cellStyle name="Currency 3 6 2" xfId="125" xr:uid="{8F1C8D72-1AFA-4439-81B9-87EFBE0FF0B9}"/>
    <cellStyle name="Currency 3 6 2 2" xfId="334" xr:uid="{868B134F-523E-472D-9FC0-92803DE9589F}"/>
    <cellStyle name="Currency 3 6 2 2 2" xfId="865" xr:uid="{633F12E4-08E8-4070-B92C-A732279E8018}"/>
    <cellStyle name="Currency 3 6 2 2 2 2" xfId="1668" xr:uid="{D94BE7A6-D4E9-496B-9913-812D168485D1}"/>
    <cellStyle name="Currency 3 6 2 2 2 2 2" xfId="3291" xr:uid="{90FDEA1A-B938-4CD4-870B-DAF8202E398B}"/>
    <cellStyle name="Currency 3 6 2 2 2 2 2 2" xfId="6965" xr:uid="{EB06C0F6-B040-41C5-ABBD-C12EE89D7845}"/>
    <cellStyle name="Currency 3 6 2 2 2 2 3" xfId="5342" xr:uid="{99952D83-50AA-4373-BF80-DBB27B5CCCEB}"/>
    <cellStyle name="Currency 3 6 2 2 2 3" xfId="3292" xr:uid="{99138DA0-00AF-4280-8147-502B69E97AD8}"/>
    <cellStyle name="Currency 3 6 2 2 2 3 2" xfId="6966" xr:uid="{5AD329BD-D406-41A7-800E-27E0C2F20388}"/>
    <cellStyle name="Currency 3 6 2 2 2 4" xfId="4551" xr:uid="{422B8243-12D1-47FB-9546-EB7FD2ADA565}"/>
    <cellStyle name="Currency 3 6 2 2 3" xfId="1669" xr:uid="{CE33DBE1-CAA3-4D0D-8C57-E07AE44DFF81}"/>
    <cellStyle name="Currency 3 6 2 2 3 2" xfId="3293" xr:uid="{D2C210D2-B241-45C8-AC25-3F760D29D693}"/>
    <cellStyle name="Currency 3 6 2 2 3 2 2" xfId="6967" xr:uid="{8118A8FF-82C7-4136-8623-E99A96FDCAB3}"/>
    <cellStyle name="Currency 3 6 2 2 3 3" xfId="5343" xr:uid="{6B7ED888-7B7F-4A68-8D58-32E8435C7068}"/>
    <cellStyle name="Currency 3 6 2 2 4" xfId="3294" xr:uid="{220266E2-D72E-4877-B5FE-7640165D1CF5}"/>
    <cellStyle name="Currency 3 6 2 2 4 2" xfId="6968" xr:uid="{9D9CA36E-0054-4C61-8126-76D1F67DF75B}"/>
    <cellStyle name="Currency 3 6 2 2 5" xfId="4022" xr:uid="{46A97A02-4511-4FFA-BBC8-8C95ABA86C2A}"/>
    <cellStyle name="Currency 3 6 2 3" xfId="866" xr:uid="{7ED20C62-8AC1-402E-8DFB-EAD58CEE202A}"/>
    <cellStyle name="Currency 3 6 2 3 2" xfId="1670" xr:uid="{F20D6A95-BA36-43D8-AE86-C7A92992C7A1}"/>
    <cellStyle name="Currency 3 6 2 3 2 2" xfId="3295" xr:uid="{5EF58E30-B27F-495D-94DE-DD7B792E5475}"/>
    <cellStyle name="Currency 3 6 2 3 2 2 2" xfId="6969" xr:uid="{2F319BA4-F7E6-4528-B544-032A091FB922}"/>
    <cellStyle name="Currency 3 6 2 3 2 3" xfId="5344" xr:uid="{F1FE7942-4A70-4276-BD73-E231FDB459DC}"/>
    <cellStyle name="Currency 3 6 2 3 3" xfId="3296" xr:uid="{F12CC0C2-F560-40A0-AAFD-6112F63821B4}"/>
    <cellStyle name="Currency 3 6 2 3 3 2" xfId="6970" xr:uid="{CD3A8637-6814-41D2-A6B2-D8E84A98BD1C}"/>
    <cellStyle name="Currency 3 6 2 3 4" xfId="4552" xr:uid="{6C26A757-34CE-4D40-B44C-7C05973438B6}"/>
    <cellStyle name="Currency 3 6 2 4" xfId="514" xr:uid="{0A620FCC-A03F-4CCE-B66C-4398C66C943F}"/>
    <cellStyle name="Currency 3 6 2 4 2" xfId="1671" xr:uid="{64B94093-F05E-4F7A-A5D8-61DA16148E74}"/>
    <cellStyle name="Currency 3 6 2 4 2 2" xfId="3297" xr:uid="{2237FF90-DE16-48FF-98F5-F3B6BCD90BBF}"/>
    <cellStyle name="Currency 3 6 2 4 2 2 2" xfId="6971" xr:uid="{49CFBEC6-DFE4-4A18-8C37-AD10CCAD45C8}"/>
    <cellStyle name="Currency 3 6 2 4 2 3" xfId="5345" xr:uid="{8D7C7CA6-B3D5-4B1E-84CA-547D40731637}"/>
    <cellStyle name="Currency 3 6 2 4 3" xfId="3298" xr:uid="{A2ADA4ED-29DC-4EFE-9C13-7ADD719C3A51}"/>
    <cellStyle name="Currency 3 6 2 4 3 2" xfId="6972" xr:uid="{C30A88FE-5294-4B68-BCA3-F5A3DD0E329C}"/>
    <cellStyle name="Currency 3 6 2 4 4" xfId="4200" xr:uid="{6F2ADE62-A2F9-45BF-97D8-2F6F5780038A}"/>
    <cellStyle name="Currency 3 6 2 5" xfId="1672" xr:uid="{F37264A2-8442-463E-8904-B856E9318FFC}"/>
    <cellStyle name="Currency 3 6 2 5 2" xfId="3299" xr:uid="{CEB3E7A9-B1D7-4D2A-ABC5-9BBA16B3990C}"/>
    <cellStyle name="Currency 3 6 2 5 2 2" xfId="6973" xr:uid="{DDDB8E7B-C54B-4983-9178-DB936FA15C8C}"/>
    <cellStyle name="Currency 3 6 2 5 3" xfId="5346" xr:uid="{A00B13AF-2D65-47DF-9B0F-87F7CD2531B0}"/>
    <cellStyle name="Currency 3 6 2 6" xfId="3300" xr:uid="{E88FC71F-B79F-47A6-8785-7BCA80FD2C4B}"/>
    <cellStyle name="Currency 3 6 2 6 2" xfId="6974" xr:uid="{1F4FDA1B-37C8-43BF-8B6D-D82BA898479E}"/>
    <cellStyle name="Currency 3 6 2 7" xfId="3832" xr:uid="{B7DA3060-44F7-4F26-9A99-D748E944901A}"/>
    <cellStyle name="Currency 3 6 3" xfId="285" xr:uid="{F1C5D177-B9AC-4E69-B122-B4CE0EB79532}"/>
    <cellStyle name="Currency 3 6 3 2" xfId="867" xr:uid="{2DF10B8B-5AD3-4A11-8F5D-BD84AEE61F41}"/>
    <cellStyle name="Currency 3 6 3 2 2" xfId="1673" xr:uid="{F2A59BFF-CA1D-475C-9CB0-933566896758}"/>
    <cellStyle name="Currency 3 6 3 2 2 2" xfId="3301" xr:uid="{C3048A80-D1C4-4189-9DCA-38FED3C9B615}"/>
    <cellStyle name="Currency 3 6 3 2 2 2 2" xfId="6975" xr:uid="{D36F68CE-4207-40D8-A0CB-7D8B5315281A}"/>
    <cellStyle name="Currency 3 6 3 2 2 3" xfId="5347" xr:uid="{36DA4C38-95EA-4B1B-899B-C67F9BC4B0CA}"/>
    <cellStyle name="Currency 3 6 3 2 3" xfId="3302" xr:uid="{16BD8D6E-737B-45AC-ACBF-D2E6999F020D}"/>
    <cellStyle name="Currency 3 6 3 2 3 2" xfId="6976" xr:uid="{CBF69033-56BE-425C-8D54-A3C02D997FE5}"/>
    <cellStyle name="Currency 3 6 3 2 4" xfId="4553" xr:uid="{207EFF03-5CD9-42D5-AC4F-9D864E1B04B7}"/>
    <cellStyle name="Currency 3 6 3 3" xfId="1674" xr:uid="{F783B7AE-716D-4122-99EF-937F95CE02C4}"/>
    <cellStyle name="Currency 3 6 3 3 2" xfId="3303" xr:uid="{C10AB580-BA94-4189-82A3-3BCC365E6079}"/>
    <cellStyle name="Currency 3 6 3 3 2 2" xfId="6977" xr:uid="{0548B740-AF55-46A5-BADF-AFCFB9CC02D1}"/>
    <cellStyle name="Currency 3 6 3 3 3" xfId="5348" xr:uid="{EE877769-0061-48CC-AC45-D2A2F4B3FD5B}"/>
    <cellStyle name="Currency 3 6 3 4" xfId="3304" xr:uid="{8EBFA007-00C0-4F92-B7A4-9DF262295181}"/>
    <cellStyle name="Currency 3 6 3 4 2" xfId="6978" xr:uid="{B6074B40-2393-4E21-A482-749FFDC841DB}"/>
    <cellStyle name="Currency 3 6 3 5" xfId="3976" xr:uid="{D33C2EAE-D265-46CE-BDE9-57A42130697E}"/>
    <cellStyle name="Currency 3 6 4" xfId="868" xr:uid="{79EF7D93-2522-4086-94F6-82D5FDAB65D7}"/>
    <cellStyle name="Currency 3 6 4 2" xfId="1675" xr:uid="{138D9C36-6588-4D5F-B284-BAECA8CED401}"/>
    <cellStyle name="Currency 3 6 4 2 2" xfId="3305" xr:uid="{43905977-1337-477D-9E2D-C58B4A192B3E}"/>
    <cellStyle name="Currency 3 6 4 2 2 2" xfId="6979" xr:uid="{4C8DA8B7-8EFB-42F5-A745-2CD9F7E555D0}"/>
    <cellStyle name="Currency 3 6 4 2 3" xfId="5349" xr:uid="{B85108D3-569A-4FCD-A399-E1623B30437F}"/>
    <cellStyle name="Currency 3 6 4 3" xfId="3306" xr:uid="{B0784A55-A4D7-4AA9-AEDC-12598CD71A3D}"/>
    <cellStyle name="Currency 3 6 4 3 2" xfId="6980" xr:uid="{D803698A-99C3-4A92-AB8F-FA4FF87087E4}"/>
    <cellStyle name="Currency 3 6 4 4" xfId="4554" xr:uid="{ACB0F49D-AF6E-4949-82E0-0D970D381F8D}"/>
    <cellStyle name="Currency 3 6 5" xfId="468" xr:uid="{83BC6709-B179-44A5-8A71-AEF0D53519D1}"/>
    <cellStyle name="Currency 3 6 5 2" xfId="1676" xr:uid="{E50A23F8-CF6C-4AE7-A16E-F35E9251BF24}"/>
    <cellStyle name="Currency 3 6 5 2 2" xfId="3307" xr:uid="{1B1BEA89-6ED2-4FB8-97BC-B3D17FBDD59B}"/>
    <cellStyle name="Currency 3 6 5 2 2 2" xfId="6981" xr:uid="{2F01CCBD-F6BD-4100-BDE0-2DD40F5275F7}"/>
    <cellStyle name="Currency 3 6 5 2 3" xfId="5350" xr:uid="{91A2622D-B1C4-4A6F-8E3C-B575969E4A2B}"/>
    <cellStyle name="Currency 3 6 5 3" xfId="3308" xr:uid="{B6C6911E-26E0-4319-9703-F9F18C47DB29}"/>
    <cellStyle name="Currency 3 6 5 3 2" xfId="6982" xr:uid="{43F9A1AB-CA9A-4940-B68D-60B485E407C2}"/>
    <cellStyle name="Currency 3 6 5 4" xfId="4154" xr:uid="{B6C4E46F-3A7D-4EC7-B650-B466E0D5BEC1}"/>
    <cellStyle name="Currency 3 6 6" xfId="1677" xr:uid="{15BEC71E-38CF-4428-9C95-89F2F5F82EB3}"/>
    <cellStyle name="Currency 3 6 6 2" xfId="3309" xr:uid="{5B994D7B-A77C-45E1-91FF-14A04AEAD294}"/>
    <cellStyle name="Currency 3 6 6 2 2" xfId="6983" xr:uid="{92E02E79-D370-49A6-A30B-120C5C368E62}"/>
    <cellStyle name="Currency 3 6 6 3" xfId="5351" xr:uid="{90909FA6-2E42-4549-BD13-062EA34F4EF9}"/>
    <cellStyle name="Currency 3 6 7" xfId="3310" xr:uid="{FFE906D7-3330-4F40-A889-9C30D3C7068A}"/>
    <cellStyle name="Currency 3 6 7 2" xfId="6984" xr:uid="{109B1690-B8E7-46FE-B22F-29C801BE6215}"/>
    <cellStyle name="Currency 3 6 8" xfId="3786" xr:uid="{F6AFF8DE-EE69-463C-B00E-E35272C658C8}"/>
    <cellStyle name="Currency 3 7" xfId="104" xr:uid="{3112B1EB-5D73-446A-B35F-269B81124F1B}"/>
    <cellStyle name="Currency 3 7 2" xfId="313" xr:uid="{ED838000-431B-4227-9FEF-BD33F2D20D6E}"/>
    <cellStyle name="Currency 3 7 2 2" xfId="869" xr:uid="{CD4A58AF-CD2E-4340-B3D7-710C88D56FB3}"/>
    <cellStyle name="Currency 3 7 2 2 2" xfId="1678" xr:uid="{F026E8FE-982D-4350-AA5C-6A5FCC7DC313}"/>
    <cellStyle name="Currency 3 7 2 2 2 2" xfId="3311" xr:uid="{54EE0B75-05AC-4CDB-9427-0C823B059517}"/>
    <cellStyle name="Currency 3 7 2 2 2 2 2" xfId="6985" xr:uid="{B6CCD5EA-EC20-48F0-958E-9918F1D68CDC}"/>
    <cellStyle name="Currency 3 7 2 2 2 3" xfId="5352" xr:uid="{1B232EAF-5F14-4DC5-9E55-86D0D6AED9AE}"/>
    <cellStyle name="Currency 3 7 2 2 3" xfId="3312" xr:uid="{F6D667D1-FC11-4E77-AB62-446FB2E34DD0}"/>
    <cellStyle name="Currency 3 7 2 2 3 2" xfId="6986" xr:uid="{54FFD3FB-53C4-4EF1-ACF8-16718E22EF58}"/>
    <cellStyle name="Currency 3 7 2 2 4" xfId="4555" xr:uid="{7B494C39-8723-4A59-9A14-87B3E4FDCE95}"/>
    <cellStyle name="Currency 3 7 2 3" xfId="1679" xr:uid="{F9950C1B-9DF2-465F-8B6E-C674ED09A29B}"/>
    <cellStyle name="Currency 3 7 2 3 2" xfId="3313" xr:uid="{6AF6AFE4-959E-45DE-9BC6-1A6BE27ABA6F}"/>
    <cellStyle name="Currency 3 7 2 3 2 2" xfId="6987" xr:uid="{7BB3D8A4-1183-4B60-BEC4-69DAEE38B404}"/>
    <cellStyle name="Currency 3 7 2 3 3" xfId="5353" xr:uid="{A498F8B8-961A-4919-AB4F-F4F95786A615}"/>
    <cellStyle name="Currency 3 7 2 4" xfId="3314" xr:uid="{7E2D268A-0973-4070-97F0-F535AAA62601}"/>
    <cellStyle name="Currency 3 7 2 4 2" xfId="6988" xr:uid="{EB49B89B-D418-44AD-A7A6-EC0217722F86}"/>
    <cellStyle name="Currency 3 7 2 5" xfId="4001" xr:uid="{21A24569-7929-4F6A-BF8D-52E94E57B50C}"/>
    <cellStyle name="Currency 3 7 3" xfId="870" xr:uid="{1CDEB961-26DF-45B8-91E9-00C596426F99}"/>
    <cellStyle name="Currency 3 7 3 2" xfId="1680" xr:uid="{1C124C3B-9A11-4368-A9E7-A8ADA84E8911}"/>
    <cellStyle name="Currency 3 7 3 2 2" xfId="3315" xr:uid="{4A1C7528-5EF3-4BA7-AD46-220182A481C0}"/>
    <cellStyle name="Currency 3 7 3 2 2 2" xfId="6989" xr:uid="{B3DB30FC-5991-4A5C-81AA-5195E72A5B6A}"/>
    <cellStyle name="Currency 3 7 3 2 3" xfId="5354" xr:uid="{A8861CF9-7C12-4957-A7C4-065CEC318CDA}"/>
    <cellStyle name="Currency 3 7 3 3" xfId="3316" xr:uid="{6B3D2608-5D8F-4F4A-9323-61E8129A58B0}"/>
    <cellStyle name="Currency 3 7 3 3 2" xfId="6990" xr:uid="{8D40F2B6-4D10-450A-A8DB-F6884B7BBF49}"/>
    <cellStyle name="Currency 3 7 3 4" xfId="4556" xr:uid="{FFA1CACC-74E9-4739-BE05-7D0E54C07678}"/>
    <cellStyle name="Currency 3 7 4" xfId="493" xr:uid="{98AF7095-EE14-48B9-B4D8-C18F031500C1}"/>
    <cellStyle name="Currency 3 7 4 2" xfId="1681" xr:uid="{4655F98E-6EDC-4477-AF93-392DF97CB9C4}"/>
    <cellStyle name="Currency 3 7 4 2 2" xfId="3317" xr:uid="{5FA40703-1EF6-4296-BE85-61604850C187}"/>
    <cellStyle name="Currency 3 7 4 2 2 2" xfId="6991" xr:uid="{1B626392-ABCF-45B2-B001-219D7AA4AA12}"/>
    <cellStyle name="Currency 3 7 4 2 3" xfId="5355" xr:uid="{007B1792-3C52-4BBD-B90E-E9C4B8B1C51C}"/>
    <cellStyle name="Currency 3 7 4 3" xfId="3318" xr:uid="{8DEB9856-0A30-4581-B0CF-6A641AA22049}"/>
    <cellStyle name="Currency 3 7 4 3 2" xfId="6992" xr:uid="{239F6C71-2A3C-4BEB-AFF3-1F01EFFCD90E}"/>
    <cellStyle name="Currency 3 7 4 4" xfId="4179" xr:uid="{84E7A87C-F2FF-4673-91AE-0E49BD52C8A8}"/>
    <cellStyle name="Currency 3 7 5" xfId="1682" xr:uid="{24751832-1D3E-4837-9FF8-4EDA73C25B78}"/>
    <cellStyle name="Currency 3 7 5 2" xfId="3319" xr:uid="{A77ED9DD-54EC-445B-AB56-49DAFA65667D}"/>
    <cellStyle name="Currency 3 7 5 2 2" xfId="6993" xr:uid="{BCA9B2A8-D97E-49D2-8745-34D25B2000D0}"/>
    <cellStyle name="Currency 3 7 5 3" xfId="5356" xr:uid="{0F4E0118-E63A-4B7C-9591-5B9FEADE369D}"/>
    <cellStyle name="Currency 3 7 6" xfId="3320" xr:uid="{7050A680-F6DF-41B8-84A7-DC6E3BD23BF5}"/>
    <cellStyle name="Currency 3 7 6 2" xfId="6994" xr:uid="{998755E0-9541-4714-9198-9E708A9EF65B}"/>
    <cellStyle name="Currency 3 7 7" xfId="3811" xr:uid="{57049836-7FC1-4049-B871-95D1A014A3DF}"/>
    <cellStyle name="Currency 3 8" xfId="274" xr:uid="{46961E8B-58DA-4E2A-99AE-025DDA3AD1B3}"/>
    <cellStyle name="Currency 3 8 2" xfId="871" xr:uid="{5AB28557-4D9D-4719-9BA1-69631541EE20}"/>
    <cellStyle name="Currency 3 8 2 2" xfId="1683" xr:uid="{19E7D2F9-CDB3-47B9-9653-8652E4EC147F}"/>
    <cellStyle name="Currency 3 8 2 2 2" xfId="3321" xr:uid="{3C672C2F-F2CF-404F-B8EB-BE7BFE2B5732}"/>
    <cellStyle name="Currency 3 8 2 2 2 2" xfId="6995" xr:uid="{E6FEA08C-5259-4359-9CBA-2FEFFF217018}"/>
    <cellStyle name="Currency 3 8 2 2 3" xfId="5357" xr:uid="{4DA8F410-8133-4463-AABA-E7AFE7BF7CB5}"/>
    <cellStyle name="Currency 3 8 2 3" xfId="3322" xr:uid="{61358CE7-34ED-4E94-A714-33D8D1C7997A}"/>
    <cellStyle name="Currency 3 8 2 3 2" xfId="6996" xr:uid="{5DC4EDD5-BBCC-46EB-BFFF-4C01F018A1B5}"/>
    <cellStyle name="Currency 3 8 2 4" xfId="4557" xr:uid="{DDFB2C72-BE22-4180-B868-57452755709C}"/>
    <cellStyle name="Currency 3 8 3" xfId="1684" xr:uid="{07767754-F62B-4821-9F6F-106994201242}"/>
    <cellStyle name="Currency 3 8 3 2" xfId="3323" xr:uid="{93B5FFDE-1D8C-40CD-A6B3-DD75BD99E959}"/>
    <cellStyle name="Currency 3 8 3 2 2" xfId="6997" xr:uid="{E5BB359B-BC53-48C1-A16D-325EF3774BE7}"/>
    <cellStyle name="Currency 3 8 3 3" xfId="5358" xr:uid="{75368D9C-750C-4763-9173-7F3005F1B785}"/>
    <cellStyle name="Currency 3 8 4" xfId="3324" xr:uid="{D459BB80-7994-4667-82C2-4C155EF15BE1}"/>
    <cellStyle name="Currency 3 8 4 2" xfId="6998" xr:uid="{10703B8B-886F-48C4-ABA6-49B9CED521E6}"/>
    <cellStyle name="Currency 3 8 5" xfId="3965" xr:uid="{030D5918-59CE-4D5D-BD55-7410FB6420D6}"/>
    <cellStyle name="Currency 3 9" xfId="872" xr:uid="{4A7DB4D0-BA1B-46D7-9467-E6054416566B}"/>
    <cellStyle name="Currency 3 9 2" xfId="1685" xr:uid="{B626CC58-F04D-4FC7-833E-ED162E0C64F9}"/>
    <cellStyle name="Currency 3 9 2 2" xfId="3325" xr:uid="{ABC5AFFE-1985-45C6-9309-684BF9CB3F4D}"/>
    <cellStyle name="Currency 3 9 2 2 2" xfId="6999" xr:uid="{384AAD98-7269-401C-9F10-AA2616FF89FC}"/>
    <cellStyle name="Currency 3 9 2 3" xfId="5359" xr:uid="{EDD67588-FD2D-47DB-BE68-E72C435E3B79}"/>
    <cellStyle name="Currency 3 9 3" xfId="3326" xr:uid="{D4608B2B-0E29-4394-930B-7A554BFD9B76}"/>
    <cellStyle name="Currency 3 9 3 2" xfId="7000" xr:uid="{93A5B1E5-E837-42CB-B689-452DA167C23E}"/>
    <cellStyle name="Currency 3 9 4" xfId="4558" xr:uid="{38846F2A-DD8B-47A8-96E1-284240173E4C}"/>
    <cellStyle name="Currency 4" xfId="72" xr:uid="{BBA80304-51B3-4953-B27E-3C20470305B5}"/>
    <cellStyle name="Currency 4 10" xfId="469" xr:uid="{E10F24C3-15DA-4AFB-B94A-1650F528BCDD}"/>
    <cellStyle name="Currency 4 10 2" xfId="1686" xr:uid="{1F4FDFCF-8C9F-45BC-B304-058DF69BEDC1}"/>
    <cellStyle name="Currency 4 10 2 2" xfId="3327" xr:uid="{E0DD3FDC-5954-4587-BC65-AA4469F3C10D}"/>
    <cellStyle name="Currency 4 10 2 2 2" xfId="7001" xr:uid="{6EC36FEE-0B9D-41C6-B331-17D09ABEF5E7}"/>
    <cellStyle name="Currency 4 10 2 3" xfId="5360" xr:uid="{DE5E5CF4-F251-4898-9D9A-EA7F3908AF80}"/>
    <cellStyle name="Currency 4 10 3" xfId="3328" xr:uid="{750D9D75-B6C2-400D-A54C-6BAF7CF5B2FD}"/>
    <cellStyle name="Currency 4 10 3 2" xfId="7002" xr:uid="{F4E28BD3-70DD-4AB8-B2E6-E655B7E7B7AA}"/>
    <cellStyle name="Currency 4 10 4" xfId="4155" xr:uid="{CC0D3112-7E0A-485B-91D4-C1CFB5B6F5EE}"/>
    <cellStyle name="Currency 4 11" xfId="1687" xr:uid="{53C77316-750B-4EC2-B342-D05D5B995B96}"/>
    <cellStyle name="Currency 4 11 2" xfId="3329" xr:uid="{13F2B167-FF19-422A-A173-3516B54031E1}"/>
    <cellStyle name="Currency 4 11 2 2" xfId="7003" xr:uid="{A24F0DBE-144E-4F22-B18F-B6A5D828472D}"/>
    <cellStyle name="Currency 4 11 3" xfId="5361" xr:uid="{5BBA93AC-6249-4D77-813B-488768B012B6}"/>
    <cellStyle name="Currency 4 12" xfId="3330" xr:uid="{EDD8C33E-2AAC-47EB-A2E7-6D2049CFE1E6}"/>
    <cellStyle name="Currency 4 12 2" xfId="7004" xr:uid="{3D30BFBF-632F-467B-83D1-CD09CB8E4786}"/>
    <cellStyle name="Currency 4 13" xfId="3787" xr:uid="{F07466C1-846A-419B-8D18-25CBAC4EE2E3}"/>
    <cellStyle name="Currency 4 2" xfId="73" xr:uid="{46C46BA0-F721-43CC-84D2-33E209A9F036}"/>
    <cellStyle name="Currency 4 2 10" xfId="3331" xr:uid="{01C6CE9E-5B31-4324-A266-CEEC506FED63}"/>
    <cellStyle name="Currency 4 2 10 2" xfId="7005" xr:uid="{C3373899-4047-4C92-BF56-888DBD3E00C7}"/>
    <cellStyle name="Currency 4 2 11" xfId="3788" xr:uid="{7837AC6C-AB23-4A39-9015-30D03F0EC938}"/>
    <cellStyle name="Currency 4 2 2" xfId="74" xr:uid="{AFF61CF9-D063-4BA7-A23A-56D5AA698EF9}"/>
    <cellStyle name="Currency 4 2 2 2" xfId="160" xr:uid="{84A5C128-66A4-4B23-ADC6-28E63FDA919B}"/>
    <cellStyle name="Currency 4 2 2 2 2" xfId="369" xr:uid="{77662ED9-EF4C-4181-880B-AEE497776D56}"/>
    <cellStyle name="Currency 4 2 2 2 2 2" xfId="873" xr:uid="{08A03A0E-2C2F-4F78-8E9E-C9C84CB59C70}"/>
    <cellStyle name="Currency 4 2 2 2 2 2 2" xfId="1688" xr:uid="{B253E90D-CB29-4008-BFC8-79EB21D035EF}"/>
    <cellStyle name="Currency 4 2 2 2 2 2 2 2" xfId="3332" xr:uid="{B81F5691-88ED-4B3C-8E02-9D673B24B881}"/>
    <cellStyle name="Currency 4 2 2 2 2 2 2 2 2" xfId="7006" xr:uid="{75A1BAD0-C85A-4104-9092-432F73430061}"/>
    <cellStyle name="Currency 4 2 2 2 2 2 2 3" xfId="5362" xr:uid="{E5548DD1-6BD2-4BCA-8216-EBCD5820FE91}"/>
    <cellStyle name="Currency 4 2 2 2 2 2 3" xfId="3333" xr:uid="{8C886BEC-B33B-482D-97BF-67E794B63861}"/>
    <cellStyle name="Currency 4 2 2 2 2 2 3 2" xfId="7007" xr:uid="{371B3083-CCF4-4917-BF67-BEAB9E7F381B}"/>
    <cellStyle name="Currency 4 2 2 2 2 2 4" xfId="4559" xr:uid="{2CBD5E43-53F4-490C-ACF3-07F0D1ADA7DB}"/>
    <cellStyle name="Currency 4 2 2 2 2 3" xfId="1689" xr:uid="{BFF06044-2CD0-4BB8-8546-298847DDF1B4}"/>
    <cellStyle name="Currency 4 2 2 2 2 3 2" xfId="3334" xr:uid="{7554610C-ACE1-411D-BB8B-4E0A6A541FD5}"/>
    <cellStyle name="Currency 4 2 2 2 2 3 2 2" xfId="7008" xr:uid="{3D2823E3-A31A-4E7E-B383-6675CF74564D}"/>
    <cellStyle name="Currency 4 2 2 2 2 3 3" xfId="5363" xr:uid="{14009BD1-0F06-4790-9E2D-BE073C2409A7}"/>
    <cellStyle name="Currency 4 2 2 2 2 4" xfId="3335" xr:uid="{43B1619D-6C33-476A-9B6F-BF18F8070F7D}"/>
    <cellStyle name="Currency 4 2 2 2 2 4 2" xfId="7009" xr:uid="{54FDD185-346C-4A22-BC6C-E51855A5AE99}"/>
    <cellStyle name="Currency 4 2 2 2 2 5" xfId="4057" xr:uid="{84E362A5-CB6C-4A6D-BDF3-0FDF912CB724}"/>
    <cellStyle name="Currency 4 2 2 2 3" xfId="874" xr:uid="{F268F3CE-75FE-4043-AFD2-5683412DF83F}"/>
    <cellStyle name="Currency 4 2 2 2 3 2" xfId="1690" xr:uid="{AE6F13D9-4F37-4E24-91B9-05F449743692}"/>
    <cellStyle name="Currency 4 2 2 2 3 2 2" xfId="3336" xr:uid="{9C1D78F1-9FBD-4F16-A431-B63A6FC3CBB6}"/>
    <cellStyle name="Currency 4 2 2 2 3 2 2 2" xfId="7010" xr:uid="{1D207D06-DA2F-450A-9DD4-FBCCBC50060B}"/>
    <cellStyle name="Currency 4 2 2 2 3 2 3" xfId="5364" xr:uid="{1759D902-6A20-4798-A7E8-99782FEDCEEC}"/>
    <cellStyle name="Currency 4 2 2 2 3 3" xfId="3337" xr:uid="{6A12D65B-072A-4F24-8F7D-E53BDBD70254}"/>
    <cellStyle name="Currency 4 2 2 2 3 3 2" xfId="7011" xr:uid="{2B605F23-B226-4712-9DB3-86D914BA8C58}"/>
    <cellStyle name="Currency 4 2 2 2 3 4" xfId="4560" xr:uid="{EE37FF18-C0FA-4F80-BED5-E71A2AA4B369}"/>
    <cellStyle name="Currency 4 2 2 2 4" xfId="549" xr:uid="{A5C4EDF3-6E16-438B-85D7-68C6394C0FB5}"/>
    <cellStyle name="Currency 4 2 2 2 4 2" xfId="1691" xr:uid="{06995E64-3E49-46EE-933E-F76C019E4B59}"/>
    <cellStyle name="Currency 4 2 2 2 4 2 2" xfId="3338" xr:uid="{F043C214-5DE1-425B-9CC9-B99C81666D25}"/>
    <cellStyle name="Currency 4 2 2 2 4 2 2 2" xfId="7012" xr:uid="{C83412B0-ABB6-43FC-B5DE-840F61E7AAF5}"/>
    <cellStyle name="Currency 4 2 2 2 4 2 3" xfId="5365" xr:uid="{2AEFC51D-3382-41CA-B8E6-4E70A740E68B}"/>
    <cellStyle name="Currency 4 2 2 2 4 3" xfId="3339" xr:uid="{16B51171-B85A-459C-9B5F-382D99AF0B34}"/>
    <cellStyle name="Currency 4 2 2 2 4 3 2" xfId="7013" xr:uid="{D408D47B-4427-4015-A9D3-15B60223A9F3}"/>
    <cellStyle name="Currency 4 2 2 2 4 4" xfId="4235" xr:uid="{FED05FA7-94D4-4A56-AF7F-A7432D5599A4}"/>
    <cellStyle name="Currency 4 2 2 2 5" xfId="1692" xr:uid="{A4F2FD70-C5B7-4183-AB71-ACF28A5E8942}"/>
    <cellStyle name="Currency 4 2 2 2 5 2" xfId="3340" xr:uid="{9CFE9472-D2D0-463A-8FCB-F18642819A3F}"/>
    <cellStyle name="Currency 4 2 2 2 5 2 2" xfId="7014" xr:uid="{97EDBAE6-6727-4D37-95B6-1D34EBA2D012}"/>
    <cellStyle name="Currency 4 2 2 2 5 3" xfId="5366" xr:uid="{0EA57581-525D-4EBC-9804-F291065B2868}"/>
    <cellStyle name="Currency 4 2 2 2 6" xfId="3341" xr:uid="{6E34F13F-62F9-4F02-8DB1-CA043D8D0509}"/>
    <cellStyle name="Currency 4 2 2 2 6 2" xfId="7015" xr:uid="{5DC52861-A178-4AAA-8979-2A4FDB8D1685}"/>
    <cellStyle name="Currency 4 2 2 2 7" xfId="3867" xr:uid="{B027B1A6-A92B-4443-AE77-4CEDC05E4E6F}"/>
    <cellStyle name="Currency 4 2 2 3" xfId="288" xr:uid="{0480D86C-8BD4-45C9-9C03-7278AC5A8673}"/>
    <cellStyle name="Currency 4 2 2 3 2" xfId="875" xr:uid="{1A663EDF-825F-4476-BD5C-FB8B76789791}"/>
    <cellStyle name="Currency 4 2 2 3 2 2" xfId="1693" xr:uid="{17905371-9F9D-468F-BAEC-2E0D46598B83}"/>
    <cellStyle name="Currency 4 2 2 3 2 2 2" xfId="3342" xr:uid="{A6C15500-258D-4653-A397-933B0662723C}"/>
    <cellStyle name="Currency 4 2 2 3 2 2 2 2" xfId="7016" xr:uid="{5D15952F-7D02-46EF-BDDC-5C13FAB467B5}"/>
    <cellStyle name="Currency 4 2 2 3 2 2 3" xfId="5367" xr:uid="{CB6125A5-875F-4B1F-985A-4B328F5E7DBE}"/>
    <cellStyle name="Currency 4 2 2 3 2 3" xfId="3343" xr:uid="{B8F87DBE-2F2C-4DFF-9884-6BF103762C0A}"/>
    <cellStyle name="Currency 4 2 2 3 2 3 2" xfId="7017" xr:uid="{48C7DA9A-9EC5-4D5C-A910-2CBFD672534D}"/>
    <cellStyle name="Currency 4 2 2 3 2 4" xfId="4561" xr:uid="{052B5546-5965-494A-81B9-DC2C6DFA120B}"/>
    <cellStyle name="Currency 4 2 2 3 3" xfId="1694" xr:uid="{A903FA73-1EC4-4776-9BA4-2F7C68DB0913}"/>
    <cellStyle name="Currency 4 2 2 3 3 2" xfId="3344" xr:uid="{9DFC0172-A49B-43E9-9CA2-492A46CF73B6}"/>
    <cellStyle name="Currency 4 2 2 3 3 2 2" xfId="7018" xr:uid="{822B906A-44BF-4C61-9903-90C0545D41AB}"/>
    <cellStyle name="Currency 4 2 2 3 3 3" xfId="5368" xr:uid="{A895A009-DCAE-4D2E-B23B-AFE176A2BA87}"/>
    <cellStyle name="Currency 4 2 2 3 4" xfId="3345" xr:uid="{C21FF73A-FE9C-4657-8108-BD099FC94A70}"/>
    <cellStyle name="Currency 4 2 2 3 4 2" xfId="7019" xr:uid="{40253CFF-4B99-41FF-90A4-54E68870D524}"/>
    <cellStyle name="Currency 4 2 2 3 5" xfId="3979" xr:uid="{B0C30980-0A54-425E-826C-6551B80E0212}"/>
    <cellStyle name="Currency 4 2 2 4" xfId="876" xr:uid="{10FEB843-5BE2-4FC1-8111-3EF179AD7FF2}"/>
    <cellStyle name="Currency 4 2 2 4 2" xfId="1695" xr:uid="{C3A59CD2-FED7-4DB9-8532-67B02326DAE2}"/>
    <cellStyle name="Currency 4 2 2 4 2 2" xfId="3346" xr:uid="{E18829EA-B085-438E-A217-EBC6D417C453}"/>
    <cellStyle name="Currency 4 2 2 4 2 2 2" xfId="7020" xr:uid="{CA090341-6B22-4E97-9E02-DF3CE26CEF00}"/>
    <cellStyle name="Currency 4 2 2 4 2 3" xfId="5369" xr:uid="{F8E378A9-2AD0-419C-9D25-B4BB9B59D09C}"/>
    <cellStyle name="Currency 4 2 2 4 3" xfId="3347" xr:uid="{B800CE17-1434-48FA-A32F-B82E9888643C}"/>
    <cellStyle name="Currency 4 2 2 4 3 2" xfId="7021" xr:uid="{E3973F42-2FD3-41FD-B679-01F782E5005F}"/>
    <cellStyle name="Currency 4 2 2 4 4" xfId="4562" xr:uid="{1E8911D5-7832-4E07-A9A9-14A120BF3DBA}"/>
    <cellStyle name="Currency 4 2 2 5" xfId="471" xr:uid="{8C1CF3A1-211B-4983-A09D-E944CB20E4F6}"/>
    <cellStyle name="Currency 4 2 2 5 2" xfId="1696" xr:uid="{2C6E3987-A150-463B-A0EC-FA90146E98FA}"/>
    <cellStyle name="Currency 4 2 2 5 2 2" xfId="3348" xr:uid="{CFED0672-F303-48EF-BE26-37D2867AC9E0}"/>
    <cellStyle name="Currency 4 2 2 5 2 2 2" xfId="7022" xr:uid="{777EF20C-B332-4B8E-B859-380DF246E3D6}"/>
    <cellStyle name="Currency 4 2 2 5 2 3" xfId="5370" xr:uid="{4B7C9CFF-54D6-4663-A047-36D6CB345360}"/>
    <cellStyle name="Currency 4 2 2 5 3" xfId="3349" xr:uid="{BA114D94-5118-4144-B4D9-B119FBC28BA9}"/>
    <cellStyle name="Currency 4 2 2 5 3 2" xfId="7023" xr:uid="{A7EE74BE-2465-406B-B5BF-C48B1F08FBCE}"/>
    <cellStyle name="Currency 4 2 2 5 4" xfId="4157" xr:uid="{6D8C813E-68A9-4A4F-8C17-A6F6C6B020E1}"/>
    <cellStyle name="Currency 4 2 2 6" xfId="1697" xr:uid="{C1E5AD7D-DC52-42E2-BE81-37B4CEEC92AE}"/>
    <cellStyle name="Currency 4 2 2 6 2" xfId="3350" xr:uid="{D742FD01-B2ED-476C-94B4-7703B110A5BF}"/>
    <cellStyle name="Currency 4 2 2 6 2 2" xfId="7024" xr:uid="{2D1D5C4A-4FD3-44A9-964D-583B82DF84AC}"/>
    <cellStyle name="Currency 4 2 2 6 3" xfId="5371" xr:uid="{36D2A645-E8B4-40DD-A655-D15A68CB5A58}"/>
    <cellStyle name="Currency 4 2 2 7" xfId="3351" xr:uid="{30BC1EA8-C2FE-4905-868A-A396E0178B0E}"/>
    <cellStyle name="Currency 4 2 2 7 2" xfId="7025" xr:uid="{E6DF48D2-702D-4338-9AE8-B47DDB117611}"/>
    <cellStyle name="Currency 4 2 2 8" xfId="3789" xr:uid="{349F9AE8-8B3B-45F9-95A4-8A17EAB0C8EF}"/>
    <cellStyle name="Currency 4 2 3" xfId="75" xr:uid="{61BD63FE-EDD5-4828-ABEA-5C982A17631A}"/>
    <cellStyle name="Currency 4 2 3 2" xfId="180" xr:uid="{DF1C6A9F-0A46-4FE0-89CC-F91EF8AAA658}"/>
    <cellStyle name="Currency 4 2 3 2 2" xfId="389" xr:uid="{B748DA01-84EE-4411-B99F-E4619AFE40CF}"/>
    <cellStyle name="Currency 4 2 3 2 2 2" xfId="877" xr:uid="{685CE85A-DFA6-49CE-8316-0119D8186465}"/>
    <cellStyle name="Currency 4 2 3 2 2 2 2" xfId="1698" xr:uid="{678FBED1-3C82-4756-BDDB-A9B9C390C646}"/>
    <cellStyle name="Currency 4 2 3 2 2 2 2 2" xfId="3352" xr:uid="{80916542-D7F6-4863-BA84-6E9D8EB0AA66}"/>
    <cellStyle name="Currency 4 2 3 2 2 2 2 2 2" xfId="7026" xr:uid="{A2064B9B-ED68-401B-931A-7C68575C916A}"/>
    <cellStyle name="Currency 4 2 3 2 2 2 2 3" xfId="5372" xr:uid="{E61776C5-7459-4352-A027-2E79844F15E0}"/>
    <cellStyle name="Currency 4 2 3 2 2 2 3" xfId="3353" xr:uid="{F36EB158-86DB-4E65-A1CD-72DCE8C1C2D9}"/>
    <cellStyle name="Currency 4 2 3 2 2 2 3 2" xfId="7027" xr:uid="{0230DE20-3A26-486D-A27F-6B3035C260FE}"/>
    <cellStyle name="Currency 4 2 3 2 2 2 4" xfId="4563" xr:uid="{50870710-0EE7-4242-AFA7-BE229BCCD625}"/>
    <cellStyle name="Currency 4 2 3 2 2 3" xfId="1699" xr:uid="{307AA95E-90D5-46F2-AC21-257B6591FFAF}"/>
    <cellStyle name="Currency 4 2 3 2 2 3 2" xfId="3354" xr:uid="{34941C42-4338-44A1-B07C-53AF4BA06307}"/>
    <cellStyle name="Currency 4 2 3 2 2 3 2 2" xfId="7028" xr:uid="{C01E2662-1AC8-4D16-8C78-7681168E7873}"/>
    <cellStyle name="Currency 4 2 3 2 2 3 3" xfId="5373" xr:uid="{0C41B104-8DD7-41BB-BE7A-EF86718BA129}"/>
    <cellStyle name="Currency 4 2 3 2 2 4" xfId="3355" xr:uid="{6413055D-5B67-4C75-8078-EF09C55A6DF8}"/>
    <cellStyle name="Currency 4 2 3 2 2 4 2" xfId="7029" xr:uid="{1E14BA2A-B661-479A-B5B3-987E10E4B12C}"/>
    <cellStyle name="Currency 4 2 3 2 2 5" xfId="4077" xr:uid="{F2080ED1-E715-4ED5-AD7B-E219F0EC427D}"/>
    <cellStyle name="Currency 4 2 3 2 3" xfId="878" xr:uid="{14A3F64C-3D4C-4C43-86E1-CF7369594D88}"/>
    <cellStyle name="Currency 4 2 3 2 3 2" xfId="1700" xr:uid="{80695A23-84AD-4EFD-A8B1-AC2CC9321C6E}"/>
    <cellStyle name="Currency 4 2 3 2 3 2 2" xfId="3356" xr:uid="{7E3DFBBA-BC8D-4FBE-BAB0-5C72F199B59D}"/>
    <cellStyle name="Currency 4 2 3 2 3 2 2 2" xfId="7030" xr:uid="{B036A5FD-6CE7-4DC8-93D1-A050AD8A310C}"/>
    <cellStyle name="Currency 4 2 3 2 3 2 3" xfId="5374" xr:uid="{14F8D614-D687-43AF-91F6-F131C4D0E949}"/>
    <cellStyle name="Currency 4 2 3 2 3 3" xfId="3357" xr:uid="{AC0CCE6A-ED62-49FC-ABC6-F7DAE542125B}"/>
    <cellStyle name="Currency 4 2 3 2 3 3 2" xfId="7031" xr:uid="{ACC6181B-4C35-4D65-B5E2-5CCE77B2ADD5}"/>
    <cellStyle name="Currency 4 2 3 2 3 4" xfId="4564" xr:uid="{A564B52C-E40D-40A6-8005-D41E8EDDA584}"/>
    <cellStyle name="Currency 4 2 3 2 4" xfId="569" xr:uid="{764A8106-9AB7-42F1-AF6D-6190FD9F94CC}"/>
    <cellStyle name="Currency 4 2 3 2 4 2" xfId="1701" xr:uid="{2C190CB3-23D2-4AEC-AD24-970D1A911FD5}"/>
    <cellStyle name="Currency 4 2 3 2 4 2 2" xfId="3358" xr:uid="{A569C8CA-436D-4D13-8DB7-2A7DA1F718FA}"/>
    <cellStyle name="Currency 4 2 3 2 4 2 2 2" xfId="7032" xr:uid="{84B008C0-55C8-4F38-8C6A-F4066CFAE49E}"/>
    <cellStyle name="Currency 4 2 3 2 4 2 3" xfId="5375" xr:uid="{A18BDAAD-701D-4569-813A-92BC0AF57831}"/>
    <cellStyle name="Currency 4 2 3 2 4 3" xfId="3359" xr:uid="{EABC4F84-1BC3-4AFE-854E-C56378AB5B7D}"/>
    <cellStyle name="Currency 4 2 3 2 4 3 2" xfId="7033" xr:uid="{5B249F5C-433C-4EAB-9F2B-CC0B6403CB30}"/>
    <cellStyle name="Currency 4 2 3 2 4 4" xfId="4255" xr:uid="{E6642461-3218-417C-B37C-553FAF9B04DE}"/>
    <cellStyle name="Currency 4 2 3 2 5" xfId="1702" xr:uid="{912FFD43-811F-4AF8-9D4D-3A50C29FEEB0}"/>
    <cellStyle name="Currency 4 2 3 2 5 2" xfId="3360" xr:uid="{F9C2C273-4BC0-4AAD-8A11-ABAE60897AED}"/>
    <cellStyle name="Currency 4 2 3 2 5 2 2" xfId="7034" xr:uid="{16F09C39-CD25-40BF-AF00-4426748867FB}"/>
    <cellStyle name="Currency 4 2 3 2 5 3" xfId="5376" xr:uid="{06B8E11B-D388-466C-A2C3-D9D2B8E93161}"/>
    <cellStyle name="Currency 4 2 3 2 6" xfId="3361" xr:uid="{A001B625-267F-4BFB-B208-561E12745763}"/>
    <cellStyle name="Currency 4 2 3 2 6 2" xfId="7035" xr:uid="{4222EB35-0731-4D0E-951F-D98C5F2FF6CD}"/>
    <cellStyle name="Currency 4 2 3 2 7" xfId="3887" xr:uid="{A387EC4B-FC07-48EC-BA66-4AD7E9A36EE9}"/>
    <cellStyle name="Currency 4 2 3 3" xfId="289" xr:uid="{6E6820DA-92BC-4282-9716-4C1890C82181}"/>
    <cellStyle name="Currency 4 2 3 3 2" xfId="879" xr:uid="{47FBE18C-3D6E-4370-B64E-59CE10C4049C}"/>
    <cellStyle name="Currency 4 2 3 3 2 2" xfId="1703" xr:uid="{ED6C1535-E11A-404E-99E4-EAC2F6DD985A}"/>
    <cellStyle name="Currency 4 2 3 3 2 2 2" xfId="3362" xr:uid="{F12F7B3B-5B3B-49C3-AC2F-81EBE46DF62D}"/>
    <cellStyle name="Currency 4 2 3 3 2 2 2 2" xfId="7036" xr:uid="{2D7B7AB6-4A85-4F84-87AC-1EDC4B94ECA8}"/>
    <cellStyle name="Currency 4 2 3 3 2 2 3" xfId="5377" xr:uid="{2F40BD22-30C9-4C13-B1DE-D761640E2F93}"/>
    <cellStyle name="Currency 4 2 3 3 2 3" xfId="3363" xr:uid="{175FC8C9-B1FB-4EE7-9C6A-436FC4BE398F}"/>
    <cellStyle name="Currency 4 2 3 3 2 3 2" xfId="7037" xr:uid="{0439401C-CAFA-47A7-BF4E-15737F73089D}"/>
    <cellStyle name="Currency 4 2 3 3 2 4" xfId="4565" xr:uid="{2DB6800C-6912-406A-BB2D-4A6DCE2C5F97}"/>
    <cellStyle name="Currency 4 2 3 3 3" xfId="1704" xr:uid="{4E683901-3013-4605-BFDC-28AE4263763A}"/>
    <cellStyle name="Currency 4 2 3 3 3 2" xfId="3364" xr:uid="{DE8FE087-0E35-4E48-81C5-8AF0A4A0B0CD}"/>
    <cellStyle name="Currency 4 2 3 3 3 2 2" xfId="7038" xr:uid="{58AC572B-5ACF-4F48-A0B4-4A83F9A3186F}"/>
    <cellStyle name="Currency 4 2 3 3 3 3" xfId="5378" xr:uid="{C3A34828-C2D9-473B-BBF7-27616643A549}"/>
    <cellStyle name="Currency 4 2 3 3 4" xfId="3365" xr:uid="{F8364DEC-6BAA-4EC8-93AE-6E7FB16CCFE1}"/>
    <cellStyle name="Currency 4 2 3 3 4 2" xfId="7039" xr:uid="{69BC6601-4EAB-4DBA-A73D-609BC81678A4}"/>
    <cellStyle name="Currency 4 2 3 3 5" xfId="3980" xr:uid="{AA17AE10-8168-4D77-BF18-D1BFCAC7EBE7}"/>
    <cellStyle name="Currency 4 2 3 4" xfId="880" xr:uid="{84F4F325-D5E1-4AE0-9F77-199C9DAABF45}"/>
    <cellStyle name="Currency 4 2 3 4 2" xfId="1705" xr:uid="{DA354DDE-49EF-4462-AA09-6CBA2A78C8C1}"/>
    <cellStyle name="Currency 4 2 3 4 2 2" xfId="3366" xr:uid="{EE234A82-3727-49E7-A6B8-302F9226A374}"/>
    <cellStyle name="Currency 4 2 3 4 2 2 2" xfId="7040" xr:uid="{04F411F1-1629-4486-BF7C-5AD26A4B4ECE}"/>
    <cellStyle name="Currency 4 2 3 4 2 3" xfId="5379" xr:uid="{353B3670-D9A9-4916-9A81-C581AD129EAE}"/>
    <cellStyle name="Currency 4 2 3 4 3" xfId="3367" xr:uid="{72FC0C25-E28E-4EDA-88B0-B7314C096210}"/>
    <cellStyle name="Currency 4 2 3 4 3 2" xfId="7041" xr:uid="{9EFD0394-B8F3-4A5F-ADD6-0D056C79E6ED}"/>
    <cellStyle name="Currency 4 2 3 4 4" xfId="4566" xr:uid="{D24C01AB-0D71-4E55-8B82-FBEAD81332A3}"/>
    <cellStyle name="Currency 4 2 3 5" xfId="472" xr:uid="{AA522BD4-F2F6-4CE7-85B9-8327692F7086}"/>
    <cellStyle name="Currency 4 2 3 5 2" xfId="1706" xr:uid="{DEED06F9-70E0-436B-BC96-D2F54FC4A9BF}"/>
    <cellStyle name="Currency 4 2 3 5 2 2" xfId="3368" xr:uid="{24D0FD19-DC39-44B2-92AD-46F00BAF0491}"/>
    <cellStyle name="Currency 4 2 3 5 2 2 2" xfId="7042" xr:uid="{7D89336D-A062-4A84-B252-44D95759648B}"/>
    <cellStyle name="Currency 4 2 3 5 2 3" xfId="5380" xr:uid="{72FAA5AA-A410-4602-9830-86B635729FC6}"/>
    <cellStyle name="Currency 4 2 3 5 3" xfId="3369" xr:uid="{C587074D-5F34-43F4-AAFC-47F38F586516}"/>
    <cellStyle name="Currency 4 2 3 5 3 2" xfId="7043" xr:uid="{C5C049DC-D0BD-4B37-B188-9ACBCD8C7776}"/>
    <cellStyle name="Currency 4 2 3 5 4" xfId="4158" xr:uid="{5FC0FE01-36FA-4893-9FB5-14E7F7BF96DC}"/>
    <cellStyle name="Currency 4 2 3 6" xfId="1707" xr:uid="{05C5E179-CEE3-4F43-8AF5-B0309C31ACE4}"/>
    <cellStyle name="Currency 4 2 3 6 2" xfId="3370" xr:uid="{79B33219-8AF4-434C-8AB2-3B140DFA4CC5}"/>
    <cellStyle name="Currency 4 2 3 6 2 2" xfId="7044" xr:uid="{DEC93C14-1B1F-4704-A4C9-4834E015366A}"/>
    <cellStyle name="Currency 4 2 3 6 3" xfId="5381" xr:uid="{FA0666E6-1883-41FF-89F2-7DE0F3BC36B1}"/>
    <cellStyle name="Currency 4 2 3 7" xfId="3371" xr:uid="{F91992C3-6C55-4796-8AF5-676241F68562}"/>
    <cellStyle name="Currency 4 2 3 7 2" xfId="7045" xr:uid="{CAEA385C-3C4E-463E-9F34-E4683E9AC7C4}"/>
    <cellStyle name="Currency 4 2 3 8" xfId="3790" xr:uid="{8E6A2FB9-9B7C-4A83-9C5B-9441179863DA}"/>
    <cellStyle name="Currency 4 2 4" xfId="76" xr:uid="{0AFFA0C5-236A-4C21-B8EE-13658941E135}"/>
    <cellStyle name="Currency 4 2 4 2" xfId="130" xr:uid="{3F4DE28B-7AC8-4E4D-B23A-ABAB93C4031D}"/>
    <cellStyle name="Currency 4 2 4 2 2" xfId="339" xr:uid="{AD3ABA00-2287-48F2-8995-DCA76B23D93F}"/>
    <cellStyle name="Currency 4 2 4 2 2 2" xfId="881" xr:uid="{F0BF07A2-1FD6-4D8F-85E1-74BF0E5BB12C}"/>
    <cellStyle name="Currency 4 2 4 2 2 2 2" xfId="1708" xr:uid="{60BEE9FC-942C-41AE-AAC4-9FA1CB095931}"/>
    <cellStyle name="Currency 4 2 4 2 2 2 2 2" xfId="3372" xr:uid="{6C68BAE6-139B-4723-B719-0D874324A6A3}"/>
    <cellStyle name="Currency 4 2 4 2 2 2 2 2 2" xfId="7046" xr:uid="{3FA3E90E-D3C4-4BC0-8E76-6A25AC2090C0}"/>
    <cellStyle name="Currency 4 2 4 2 2 2 2 3" xfId="5382" xr:uid="{C3C68AB9-87EC-4733-B31C-937142B44FF4}"/>
    <cellStyle name="Currency 4 2 4 2 2 2 3" xfId="3373" xr:uid="{4A186D33-D2C0-4897-A03D-492A22A75B86}"/>
    <cellStyle name="Currency 4 2 4 2 2 2 3 2" xfId="7047" xr:uid="{B1AE79BE-482C-45EE-9FF5-C463FE9E98F0}"/>
    <cellStyle name="Currency 4 2 4 2 2 2 4" xfId="4567" xr:uid="{1751F912-45C0-4404-905D-874A6B10EFB9}"/>
    <cellStyle name="Currency 4 2 4 2 2 3" xfId="1709" xr:uid="{3C474125-DBE5-474E-B92B-EF41364F2522}"/>
    <cellStyle name="Currency 4 2 4 2 2 3 2" xfId="3374" xr:uid="{9716C7DE-919A-4A05-A44D-C3292E0E1992}"/>
    <cellStyle name="Currency 4 2 4 2 2 3 2 2" xfId="7048" xr:uid="{D9332633-63B2-4127-92E7-4ED760F524FA}"/>
    <cellStyle name="Currency 4 2 4 2 2 3 3" xfId="5383" xr:uid="{FF639C79-71BE-4AD8-86A7-0AAE16E12635}"/>
    <cellStyle name="Currency 4 2 4 2 2 4" xfId="3375" xr:uid="{1F01DE60-888E-494E-853D-4AB9DB068F50}"/>
    <cellStyle name="Currency 4 2 4 2 2 4 2" xfId="7049" xr:uid="{24865913-C117-4C18-8AB4-019A6B33C918}"/>
    <cellStyle name="Currency 4 2 4 2 2 5" xfId="4027" xr:uid="{BAC11CED-D26C-46B1-A17D-7BEA13D71D30}"/>
    <cellStyle name="Currency 4 2 4 2 3" xfId="882" xr:uid="{FDA493DA-D51C-4029-81F8-810D55539ACD}"/>
    <cellStyle name="Currency 4 2 4 2 3 2" xfId="1710" xr:uid="{EB508C6D-40B7-4309-882C-12E5589AB322}"/>
    <cellStyle name="Currency 4 2 4 2 3 2 2" xfId="3376" xr:uid="{EA157812-315C-46FE-9C36-7BE8F1550409}"/>
    <cellStyle name="Currency 4 2 4 2 3 2 2 2" xfId="7050" xr:uid="{B2CD66EE-1D67-46BD-87BD-C9019F5DEF9C}"/>
    <cellStyle name="Currency 4 2 4 2 3 2 3" xfId="5384" xr:uid="{F8365EF0-C45A-4EE3-B697-222A70B8D4B3}"/>
    <cellStyle name="Currency 4 2 4 2 3 3" xfId="3377" xr:uid="{D91ED632-9DE4-4EC8-BDE9-065BECFFD2E1}"/>
    <cellStyle name="Currency 4 2 4 2 3 3 2" xfId="7051" xr:uid="{5B14A902-2A23-4660-96C6-0198DE96F0AF}"/>
    <cellStyle name="Currency 4 2 4 2 3 4" xfId="4568" xr:uid="{099D96A6-0D41-4D5D-8861-5A0A65BCE4A1}"/>
    <cellStyle name="Currency 4 2 4 2 4" xfId="519" xr:uid="{880BB19D-DFED-4808-9B8C-F131FE4F583D}"/>
    <cellStyle name="Currency 4 2 4 2 4 2" xfId="1711" xr:uid="{40E4AD7B-1BC0-4C00-B051-2ACFBB99E8B1}"/>
    <cellStyle name="Currency 4 2 4 2 4 2 2" xfId="3378" xr:uid="{D94C7677-735D-40B0-A5EF-555355E2D9BF}"/>
    <cellStyle name="Currency 4 2 4 2 4 2 2 2" xfId="7052" xr:uid="{650AD97E-0656-445E-88FE-6B5F7521D66E}"/>
    <cellStyle name="Currency 4 2 4 2 4 2 3" xfId="5385" xr:uid="{0A359E5A-DEC3-448F-AFC0-55A08F5E9FE5}"/>
    <cellStyle name="Currency 4 2 4 2 4 3" xfId="3379" xr:uid="{F8068CDF-26CC-460B-8722-D3E5331E5A07}"/>
    <cellStyle name="Currency 4 2 4 2 4 3 2" xfId="7053" xr:uid="{0E1F8D59-1F5E-49CA-B70F-525B96A26099}"/>
    <cellStyle name="Currency 4 2 4 2 4 4" xfId="4205" xr:uid="{9A6E9E85-D3DC-4B0B-9174-BB940116BF92}"/>
    <cellStyle name="Currency 4 2 4 2 5" xfId="1712" xr:uid="{C0C20733-BC39-4D41-B9CF-6434A13B54B5}"/>
    <cellStyle name="Currency 4 2 4 2 5 2" xfId="3380" xr:uid="{86F23224-5FF7-4FDB-9FAF-3BE66596B1EE}"/>
    <cellStyle name="Currency 4 2 4 2 5 2 2" xfId="7054" xr:uid="{C4B4E596-211D-4625-A659-9C2BD21D8D60}"/>
    <cellStyle name="Currency 4 2 4 2 5 3" xfId="5386" xr:uid="{73823D26-CA2C-46F1-884E-001BC6FFE34C}"/>
    <cellStyle name="Currency 4 2 4 2 6" xfId="3381" xr:uid="{0AABE911-0DF3-44E1-9C21-828B2DC51406}"/>
    <cellStyle name="Currency 4 2 4 2 6 2" xfId="7055" xr:uid="{40403B7B-28B6-42EB-BA5E-854E3842F5FD}"/>
    <cellStyle name="Currency 4 2 4 2 7" xfId="3837" xr:uid="{FE2465C4-9863-420B-951B-BF9FF97401F2}"/>
    <cellStyle name="Currency 4 2 4 3" xfId="290" xr:uid="{E98DD451-D120-436B-A88B-208DD737A31C}"/>
    <cellStyle name="Currency 4 2 4 3 2" xfId="883" xr:uid="{FE373BFF-05DA-4B79-AD04-FA8A19BF3C68}"/>
    <cellStyle name="Currency 4 2 4 3 2 2" xfId="1713" xr:uid="{0692462C-071F-4E8C-814F-2754B50392F8}"/>
    <cellStyle name="Currency 4 2 4 3 2 2 2" xfId="3382" xr:uid="{13BD893B-6D8B-4B6F-B9E0-D96D9FA43FFF}"/>
    <cellStyle name="Currency 4 2 4 3 2 2 2 2" xfId="7056" xr:uid="{C7510947-FD4B-4A76-8ED6-E73B15B1CFC7}"/>
    <cellStyle name="Currency 4 2 4 3 2 2 3" xfId="5387" xr:uid="{1E812055-AB11-4136-B7B4-86DBE4829756}"/>
    <cellStyle name="Currency 4 2 4 3 2 3" xfId="3383" xr:uid="{93E2EC8C-F35E-466E-8578-F437429858BA}"/>
    <cellStyle name="Currency 4 2 4 3 2 3 2" xfId="7057" xr:uid="{E9778CC9-98CE-4723-B0B7-6D7FB1E7F323}"/>
    <cellStyle name="Currency 4 2 4 3 2 4" xfId="4569" xr:uid="{EE41D602-AFAA-4D43-9601-C725452BAC1E}"/>
    <cellStyle name="Currency 4 2 4 3 3" xfId="1714" xr:uid="{ECBC594F-9E02-46F1-A21C-C0860F0AD676}"/>
    <cellStyle name="Currency 4 2 4 3 3 2" xfId="3384" xr:uid="{840DFE6C-A8D8-45CF-9A88-A67242915D49}"/>
    <cellStyle name="Currency 4 2 4 3 3 2 2" xfId="7058" xr:uid="{B4872BC1-E5D9-43FA-A9A4-3E6BE85FABA7}"/>
    <cellStyle name="Currency 4 2 4 3 3 3" xfId="5388" xr:uid="{C2A712F6-6D8B-4B63-B1A0-9FAC8BB1FDF2}"/>
    <cellStyle name="Currency 4 2 4 3 4" xfId="3385" xr:uid="{68C58C29-DA73-4A00-865D-18D693637403}"/>
    <cellStyle name="Currency 4 2 4 3 4 2" xfId="7059" xr:uid="{5B6AED14-FA7F-4471-A328-28596EEF3E54}"/>
    <cellStyle name="Currency 4 2 4 3 5" xfId="3981" xr:uid="{AC484CFB-5FFA-4FD9-BBD5-5269CB5360FB}"/>
    <cellStyle name="Currency 4 2 4 4" xfId="884" xr:uid="{A9004EE8-8B6F-49A3-B69C-2E0226A701AD}"/>
    <cellStyle name="Currency 4 2 4 4 2" xfId="1715" xr:uid="{3F518958-E366-4453-880E-4430E6A2BB77}"/>
    <cellStyle name="Currency 4 2 4 4 2 2" xfId="3386" xr:uid="{65F757D6-531E-468A-8ABF-8379AF4116AB}"/>
    <cellStyle name="Currency 4 2 4 4 2 2 2" xfId="7060" xr:uid="{1AFE8604-28E1-47DA-B85B-A9132DBDA03D}"/>
    <cellStyle name="Currency 4 2 4 4 2 3" xfId="5389" xr:uid="{725E7652-F5F4-4C37-ADBF-352118D135A5}"/>
    <cellStyle name="Currency 4 2 4 4 3" xfId="3387" xr:uid="{D56B1F84-0B17-4637-970E-FA4C7DB544C3}"/>
    <cellStyle name="Currency 4 2 4 4 3 2" xfId="7061" xr:uid="{1B258E27-1534-43DD-8F25-A314026BD7A4}"/>
    <cellStyle name="Currency 4 2 4 4 4" xfId="4570" xr:uid="{9558B5F8-B939-447F-903F-319361BFE3F6}"/>
    <cellStyle name="Currency 4 2 4 5" xfId="473" xr:uid="{93E142AC-66E8-43EB-B142-D872A831D188}"/>
    <cellStyle name="Currency 4 2 4 5 2" xfId="1716" xr:uid="{313C6CFC-2F3F-49BB-8511-0B306BE2B32A}"/>
    <cellStyle name="Currency 4 2 4 5 2 2" xfId="3388" xr:uid="{757B3CF3-24B6-4B3C-8DED-3551256D9FC9}"/>
    <cellStyle name="Currency 4 2 4 5 2 2 2" xfId="7062" xr:uid="{0B42161F-4AAB-40B6-946E-9F17D9F87613}"/>
    <cellStyle name="Currency 4 2 4 5 2 3" xfId="5390" xr:uid="{B9B79EDA-8ED7-4A09-AF59-76F143D5EC64}"/>
    <cellStyle name="Currency 4 2 4 5 3" xfId="3389" xr:uid="{468143D2-486A-406B-B95F-C4B7EFF983D7}"/>
    <cellStyle name="Currency 4 2 4 5 3 2" xfId="7063" xr:uid="{9BC87453-F428-4A22-B042-1E78CAD107A6}"/>
    <cellStyle name="Currency 4 2 4 5 4" xfId="4159" xr:uid="{1610ABCB-75C9-4C13-B3FC-C64F1553D63C}"/>
    <cellStyle name="Currency 4 2 4 6" xfId="1717" xr:uid="{359442CC-C593-4DE6-98D8-FBF21BBC7D40}"/>
    <cellStyle name="Currency 4 2 4 6 2" xfId="3390" xr:uid="{EC2F3CDE-90E4-40EF-93B6-CE25A7750747}"/>
    <cellStyle name="Currency 4 2 4 6 2 2" xfId="7064" xr:uid="{B1D58E75-68BA-4640-84C5-0EC2C9BF3871}"/>
    <cellStyle name="Currency 4 2 4 6 3" xfId="5391" xr:uid="{33F34F7C-A467-4028-ACF9-A501E8E063F3}"/>
    <cellStyle name="Currency 4 2 4 7" xfId="3391" xr:uid="{56889FAA-FFE6-41EE-8FDE-D68267EEC0AA}"/>
    <cellStyle name="Currency 4 2 4 7 2" xfId="7065" xr:uid="{25DCF793-EEE2-4747-B177-299E188A9B88}"/>
    <cellStyle name="Currency 4 2 4 8" xfId="3791" xr:uid="{19CB189B-4B06-4AB6-8BC2-E2070C53B22F}"/>
    <cellStyle name="Currency 4 2 5" xfId="115" xr:uid="{7E06FA4E-2B76-4F9B-8255-E5BD29C6D0BE}"/>
    <cellStyle name="Currency 4 2 5 2" xfId="324" xr:uid="{61CB5680-DD9F-41AD-B634-7C8F456BDB87}"/>
    <cellStyle name="Currency 4 2 5 2 2" xfId="885" xr:uid="{B656D574-8BB5-4169-9E55-A88D0E7CCEE2}"/>
    <cellStyle name="Currency 4 2 5 2 2 2" xfId="1718" xr:uid="{49141BCC-9153-4A2C-BBFD-488FB2B3D256}"/>
    <cellStyle name="Currency 4 2 5 2 2 2 2" xfId="3392" xr:uid="{B0D06B99-EBCB-49B4-AAE1-8AD25DC46EA5}"/>
    <cellStyle name="Currency 4 2 5 2 2 2 2 2" xfId="7066" xr:uid="{BAB02255-9BEC-40BC-8E21-2E1D5A38855A}"/>
    <cellStyle name="Currency 4 2 5 2 2 2 3" xfId="5392" xr:uid="{1DBDA12C-18C7-406E-BCF3-3F4D6476B8E2}"/>
    <cellStyle name="Currency 4 2 5 2 2 3" xfId="3393" xr:uid="{D00E22D2-A181-48EF-8559-AB8A05CC7687}"/>
    <cellStyle name="Currency 4 2 5 2 2 3 2" xfId="7067" xr:uid="{2AB2D2C2-A7D1-449B-805C-FBD79B49CB52}"/>
    <cellStyle name="Currency 4 2 5 2 2 4" xfId="4571" xr:uid="{6C4100DB-6116-450C-BFDA-C28DC1CBDFC0}"/>
    <cellStyle name="Currency 4 2 5 2 3" xfId="1719" xr:uid="{BB5B1657-2C30-4D4C-B14C-85278AB22434}"/>
    <cellStyle name="Currency 4 2 5 2 3 2" xfId="3394" xr:uid="{C6EBA9E3-4C9B-4D51-A472-061F5102BDD3}"/>
    <cellStyle name="Currency 4 2 5 2 3 2 2" xfId="7068" xr:uid="{FC35E186-9DEB-42F4-98C4-983CE1D8F55B}"/>
    <cellStyle name="Currency 4 2 5 2 3 3" xfId="5393" xr:uid="{E2907AFE-B410-40B0-8BF5-BF89C870B62A}"/>
    <cellStyle name="Currency 4 2 5 2 4" xfId="3395" xr:uid="{86F52D82-5531-4638-8AF4-54986973CB44}"/>
    <cellStyle name="Currency 4 2 5 2 4 2" xfId="7069" xr:uid="{EA8A70F8-B54D-4C5B-BF32-DE1A618478C4}"/>
    <cellStyle name="Currency 4 2 5 2 5" xfId="4012" xr:uid="{628278E7-DBA1-4F43-9629-DC508868CD61}"/>
    <cellStyle name="Currency 4 2 5 3" xfId="886" xr:uid="{24B61EF8-9475-4F5B-9072-C55CAA76C5EF}"/>
    <cellStyle name="Currency 4 2 5 3 2" xfId="1720" xr:uid="{44B9236E-36F6-4A74-8A8D-3D9893DEB5B7}"/>
    <cellStyle name="Currency 4 2 5 3 2 2" xfId="3396" xr:uid="{339B0058-6EAA-48AB-A80D-193A360C5218}"/>
    <cellStyle name="Currency 4 2 5 3 2 2 2" xfId="7070" xr:uid="{66039F48-D826-4BA9-BAE4-E15E17F2D27D}"/>
    <cellStyle name="Currency 4 2 5 3 2 3" xfId="5394" xr:uid="{3E4AE920-E6B6-4C1A-A8A2-1D5C4F025B66}"/>
    <cellStyle name="Currency 4 2 5 3 3" xfId="3397" xr:uid="{CB5F8A65-29DF-422E-990D-AD9210B0593F}"/>
    <cellStyle name="Currency 4 2 5 3 3 2" xfId="7071" xr:uid="{E652C277-3906-44D0-B3C5-EF0BF6D338CD}"/>
    <cellStyle name="Currency 4 2 5 3 4" xfId="4572" xr:uid="{67D2D036-77D3-48D4-87BD-A05BB51FA864}"/>
    <cellStyle name="Currency 4 2 5 4" xfId="504" xr:uid="{4B6EBC0E-0C33-426F-94B3-D73AFB591626}"/>
    <cellStyle name="Currency 4 2 5 4 2" xfId="1721" xr:uid="{B87FD48F-F934-4B5E-92E4-AFB9BA763296}"/>
    <cellStyle name="Currency 4 2 5 4 2 2" xfId="3398" xr:uid="{573BEFB4-EE9C-4F30-B71C-BA7FB034DA42}"/>
    <cellStyle name="Currency 4 2 5 4 2 2 2" xfId="7072" xr:uid="{D8E266D8-CA82-4A48-994A-4E50C9AC6033}"/>
    <cellStyle name="Currency 4 2 5 4 2 3" xfId="5395" xr:uid="{92D05FDA-6906-434A-B117-D23F18142A5B}"/>
    <cellStyle name="Currency 4 2 5 4 3" xfId="3399" xr:uid="{2190B7CB-C109-426E-A269-118491D3ABCD}"/>
    <cellStyle name="Currency 4 2 5 4 3 2" xfId="7073" xr:uid="{79E55DFE-27E4-4FBA-B52A-3612D2F9A49F}"/>
    <cellStyle name="Currency 4 2 5 4 4" xfId="4190" xr:uid="{C85EAC60-30D2-4DEA-A252-FBCE95D51498}"/>
    <cellStyle name="Currency 4 2 5 5" xfId="1722" xr:uid="{AF2BEB75-2D7B-44B4-B356-3C9D3A34D097}"/>
    <cellStyle name="Currency 4 2 5 5 2" xfId="3400" xr:uid="{BAB3C860-1BDB-4690-A1BE-F67348435216}"/>
    <cellStyle name="Currency 4 2 5 5 2 2" xfId="7074" xr:uid="{2B8C7B40-64AC-40A1-BE52-BA076B298DA7}"/>
    <cellStyle name="Currency 4 2 5 5 3" xfId="5396" xr:uid="{1060F143-0F55-497F-A81D-504FDFD17C4C}"/>
    <cellStyle name="Currency 4 2 5 6" xfId="3401" xr:uid="{72E419A9-19E8-4829-BE08-E6A2CF5DD26F}"/>
    <cellStyle name="Currency 4 2 5 6 2" xfId="7075" xr:uid="{AF2D7947-D921-45AC-86DA-A99D0D00FC33}"/>
    <cellStyle name="Currency 4 2 5 7" xfId="3822" xr:uid="{20BBACBF-896A-4A6A-BCB1-BD910A0E1C68}"/>
    <cellStyle name="Currency 4 2 6" xfId="287" xr:uid="{4E13A3D9-A35D-47AB-BA7A-0296F37F89B5}"/>
    <cellStyle name="Currency 4 2 6 2" xfId="887" xr:uid="{A3988066-1896-4BB8-B031-3D7858369567}"/>
    <cellStyle name="Currency 4 2 6 2 2" xfId="1723" xr:uid="{D04F401C-BE6D-4B21-9263-C490D19007FD}"/>
    <cellStyle name="Currency 4 2 6 2 2 2" xfId="3402" xr:uid="{52BCB19D-D53A-4FDD-A24E-2C66765896D5}"/>
    <cellStyle name="Currency 4 2 6 2 2 2 2" xfId="7076" xr:uid="{AA3FAFB7-A828-4294-B846-D27960FF5C31}"/>
    <cellStyle name="Currency 4 2 6 2 2 3" xfId="5397" xr:uid="{1C0725F7-9E17-44AF-AA33-CA19274F2D23}"/>
    <cellStyle name="Currency 4 2 6 2 3" xfId="3403" xr:uid="{828C992F-7F21-4079-853F-45B7B627C8B9}"/>
    <cellStyle name="Currency 4 2 6 2 3 2" xfId="7077" xr:uid="{0FB56B54-BB87-4590-8B6C-B9C579F08803}"/>
    <cellStyle name="Currency 4 2 6 2 4" xfId="4573" xr:uid="{EB62F8CD-96E5-4439-95A5-F763E9414AA7}"/>
    <cellStyle name="Currency 4 2 6 3" xfId="1724" xr:uid="{DB0BF8F1-8275-4BE7-8A12-13ECEDE8A869}"/>
    <cellStyle name="Currency 4 2 6 3 2" xfId="3404" xr:uid="{B3FD1075-2E43-45F6-8C2A-6154BA210A96}"/>
    <cellStyle name="Currency 4 2 6 3 2 2" xfId="7078" xr:uid="{94625760-4C77-4C3D-BBAF-FD38A32B6489}"/>
    <cellStyle name="Currency 4 2 6 3 3" xfId="5398" xr:uid="{ED0A6657-2976-419A-8772-5D1D5304724C}"/>
    <cellStyle name="Currency 4 2 6 4" xfId="3405" xr:uid="{CAD64EB1-6C0A-4FD6-A318-7AC34CA9BE97}"/>
    <cellStyle name="Currency 4 2 6 4 2" xfId="7079" xr:uid="{0C26C823-162E-4D46-BD4C-5551C6A9956B}"/>
    <cellStyle name="Currency 4 2 6 5" xfId="3978" xr:uid="{353BE855-1E6B-4981-9469-25F78B20B5E3}"/>
    <cellStyle name="Currency 4 2 7" xfId="888" xr:uid="{F9C6DA4E-47AD-48B3-81EA-FE0272400ECD}"/>
    <cellStyle name="Currency 4 2 7 2" xfId="1725" xr:uid="{8ED50CBF-A70B-4E0F-B5D8-29BC2E63E373}"/>
    <cellStyle name="Currency 4 2 7 2 2" xfId="3406" xr:uid="{37C7CECC-3ADB-4797-90D3-0D1CB0DE2F66}"/>
    <cellStyle name="Currency 4 2 7 2 2 2" xfId="7080" xr:uid="{1FA62FB0-2BD8-4697-A5C9-B89F3209A933}"/>
    <cellStyle name="Currency 4 2 7 2 3" xfId="5399" xr:uid="{F09BFF80-3156-40E9-955B-A4A5B086493E}"/>
    <cellStyle name="Currency 4 2 7 3" xfId="3407" xr:uid="{C7B9AF51-7285-42CF-975A-076CB3807053}"/>
    <cellStyle name="Currency 4 2 7 3 2" xfId="7081" xr:uid="{F3DE652B-353F-46EE-AB7D-FA939285B14A}"/>
    <cellStyle name="Currency 4 2 7 4" xfId="4574" xr:uid="{74D05D43-F6E8-4CD0-815B-073A997440BC}"/>
    <cellStyle name="Currency 4 2 8" xfId="470" xr:uid="{2E57D979-61CC-46E8-8135-7D34D860352B}"/>
    <cellStyle name="Currency 4 2 8 2" xfId="1726" xr:uid="{58510759-3DA5-4D86-95A3-1130E4CE3308}"/>
    <cellStyle name="Currency 4 2 8 2 2" xfId="3408" xr:uid="{532345F0-B431-4F94-9D3A-311E0A75AE08}"/>
    <cellStyle name="Currency 4 2 8 2 2 2" xfId="7082" xr:uid="{7E935813-34D9-4B5A-A3F8-E2B152273B4C}"/>
    <cellStyle name="Currency 4 2 8 2 3" xfId="5400" xr:uid="{83044B9F-428F-41FD-AD95-B0137F7AF31C}"/>
    <cellStyle name="Currency 4 2 8 3" xfId="3409" xr:uid="{520A3E73-638F-4912-9DD7-2FCF7818F0B1}"/>
    <cellStyle name="Currency 4 2 8 3 2" xfId="7083" xr:uid="{12034E32-9518-4E77-BF16-EFB8D6A9C4FB}"/>
    <cellStyle name="Currency 4 2 8 4" xfId="4156" xr:uid="{BEF79F26-F493-42DA-8644-2B7D13B0F2A9}"/>
    <cellStyle name="Currency 4 2 9" xfId="1727" xr:uid="{3AC75FCF-1D39-4412-B635-51D0A13A8BF6}"/>
    <cellStyle name="Currency 4 2 9 2" xfId="3410" xr:uid="{F1D71FD5-12C9-4ACB-950A-31B9AFBCA944}"/>
    <cellStyle name="Currency 4 2 9 2 2" xfId="7084" xr:uid="{088FFC9D-E071-4805-AB0E-703A6D807D29}"/>
    <cellStyle name="Currency 4 2 9 3" xfId="5401" xr:uid="{3BCA38C8-09EA-4788-8238-4585F0F3ACFA}"/>
    <cellStyle name="Currency 4 3" xfId="77" xr:uid="{977DD7F9-979D-4588-AE45-2CA514EACE7C}"/>
    <cellStyle name="Currency 4 3 2" xfId="138" xr:uid="{F33F523E-BFDB-43B6-ADA1-4D3A17733045}"/>
    <cellStyle name="Currency 4 3 2 2" xfId="347" xr:uid="{B8706002-B71F-43EF-93B8-65754A373A06}"/>
    <cellStyle name="Currency 4 3 2 2 2" xfId="889" xr:uid="{E18E352E-C9D0-42C2-A7F7-0DC207089C40}"/>
    <cellStyle name="Currency 4 3 2 2 2 2" xfId="1728" xr:uid="{1A137B94-FAB0-430B-A1FB-E7B12DBC2F64}"/>
    <cellStyle name="Currency 4 3 2 2 2 2 2" xfId="3411" xr:uid="{D5C78D0C-5068-4C68-9DFB-316FF1D71194}"/>
    <cellStyle name="Currency 4 3 2 2 2 2 2 2" xfId="7085" xr:uid="{C539D690-2944-4C61-9805-96924A543DB3}"/>
    <cellStyle name="Currency 4 3 2 2 2 2 3" xfId="5402" xr:uid="{2572C817-B15A-45F5-BF7A-05F9BF1DFF5C}"/>
    <cellStyle name="Currency 4 3 2 2 2 3" xfId="3412" xr:uid="{30E06238-0A4F-4F62-ABE4-9657D3276CBF}"/>
    <cellStyle name="Currency 4 3 2 2 2 3 2" xfId="7086" xr:uid="{54C2E9F5-DAE5-43C8-B1EB-F42DD6B0F7D1}"/>
    <cellStyle name="Currency 4 3 2 2 2 4" xfId="4575" xr:uid="{BF2F9B3E-1368-4196-832B-FBA55939F890}"/>
    <cellStyle name="Currency 4 3 2 2 3" xfId="1729" xr:uid="{3D32405C-8252-452A-B74F-CDE822AD0826}"/>
    <cellStyle name="Currency 4 3 2 2 3 2" xfId="3413" xr:uid="{AF4018D3-61E3-42FB-AEFF-7552E7FBEA56}"/>
    <cellStyle name="Currency 4 3 2 2 3 2 2" xfId="7087" xr:uid="{A98C5447-E455-48A2-8F7E-608EB09FFFDB}"/>
    <cellStyle name="Currency 4 3 2 2 3 3" xfId="5403" xr:uid="{FC478134-9D5F-41DB-89C4-47E14024967B}"/>
    <cellStyle name="Currency 4 3 2 2 4" xfId="3414" xr:uid="{C70D31A1-B3E3-4DF4-96B0-BD7CC5872613}"/>
    <cellStyle name="Currency 4 3 2 2 4 2" xfId="7088" xr:uid="{5C634928-B26B-4EEC-8017-0CD1BB802419}"/>
    <cellStyle name="Currency 4 3 2 2 5" xfId="4035" xr:uid="{70B289C2-1279-4E1B-962B-5C41C8BC24C4}"/>
    <cellStyle name="Currency 4 3 2 3" xfId="890" xr:uid="{3ADFF4CF-C83E-4196-89BE-0C95459A2CFE}"/>
    <cellStyle name="Currency 4 3 2 3 2" xfId="1730" xr:uid="{E3605FDF-5106-481F-BA49-D61A840FAD69}"/>
    <cellStyle name="Currency 4 3 2 3 2 2" xfId="3415" xr:uid="{9953A54E-F405-42C7-82F4-AE1AB406CC2C}"/>
    <cellStyle name="Currency 4 3 2 3 2 2 2" xfId="7089" xr:uid="{8A58C7E9-4736-435D-91F3-8B7596387363}"/>
    <cellStyle name="Currency 4 3 2 3 2 3" xfId="5404" xr:uid="{A41BB5C2-A3F9-4D8A-A096-0D632923F499}"/>
    <cellStyle name="Currency 4 3 2 3 3" xfId="3416" xr:uid="{D1551ED1-52C3-40F1-B8BD-C8C35BD4D743}"/>
    <cellStyle name="Currency 4 3 2 3 3 2" xfId="7090" xr:uid="{27F0B557-2C0D-4726-87B9-AF1B97EB4AF8}"/>
    <cellStyle name="Currency 4 3 2 3 4" xfId="4576" xr:uid="{FC18DBDB-1290-4F30-A181-6A0D318AA5A8}"/>
    <cellStyle name="Currency 4 3 2 4" xfId="527" xr:uid="{B44BF88F-2D5C-4179-944B-FCBE23FB3168}"/>
    <cellStyle name="Currency 4 3 2 4 2" xfId="1731" xr:uid="{AA4E87E9-B50F-4CEE-A758-CB4352916308}"/>
    <cellStyle name="Currency 4 3 2 4 2 2" xfId="3417" xr:uid="{542F6BA3-6028-4135-BD86-EE59EE483E05}"/>
    <cellStyle name="Currency 4 3 2 4 2 2 2" xfId="7091" xr:uid="{26A99BFB-CAAA-470A-A77B-4B0B29BA3138}"/>
    <cellStyle name="Currency 4 3 2 4 2 3" xfId="5405" xr:uid="{B3D4F37A-3467-48AE-8F16-6B94C2EA009E}"/>
    <cellStyle name="Currency 4 3 2 4 3" xfId="3418" xr:uid="{2E9B76D5-6E30-4A7D-BD4E-C6486A800EEC}"/>
    <cellStyle name="Currency 4 3 2 4 3 2" xfId="7092" xr:uid="{81BAA6C5-3A14-41BA-9115-8A2BFE16C076}"/>
    <cellStyle name="Currency 4 3 2 4 4" xfId="4213" xr:uid="{D9FCFF55-10FB-4236-8D0C-1597C4615603}"/>
    <cellStyle name="Currency 4 3 2 5" xfId="1732" xr:uid="{337C29E7-7E63-429E-A5C1-11E80BA116B5}"/>
    <cellStyle name="Currency 4 3 2 5 2" xfId="3419" xr:uid="{5022C975-30A4-47A4-9DBF-FEFAAAD40A9E}"/>
    <cellStyle name="Currency 4 3 2 5 2 2" xfId="7093" xr:uid="{B9455DE6-2E48-477B-BCEA-1B2D889FE8D4}"/>
    <cellStyle name="Currency 4 3 2 5 3" xfId="5406" xr:uid="{C4783C7A-9A86-4896-BCD8-871B1436E4AC}"/>
    <cellStyle name="Currency 4 3 2 6" xfId="3420" xr:uid="{80FE6D70-5281-4112-A1F5-F08F92B62140}"/>
    <cellStyle name="Currency 4 3 2 6 2" xfId="7094" xr:uid="{48DF60CC-03E4-44FB-B775-5D9F6BE1F586}"/>
    <cellStyle name="Currency 4 3 2 7" xfId="3845" xr:uid="{6D720D5D-F01D-4125-9A2A-219FDE55C512}"/>
    <cellStyle name="Currency 4 3 3" xfId="291" xr:uid="{0F225820-A463-4696-B09F-E3EDDFF69D09}"/>
    <cellStyle name="Currency 4 3 3 2" xfId="891" xr:uid="{9F9F80E6-467A-421B-AE45-A8313A622CA6}"/>
    <cellStyle name="Currency 4 3 3 2 2" xfId="1733" xr:uid="{EB30E310-E5B5-4F83-B294-936B4603EF93}"/>
    <cellStyle name="Currency 4 3 3 2 2 2" xfId="3421" xr:uid="{8341E0C5-9D62-4D61-89B8-A556DCB2FAA9}"/>
    <cellStyle name="Currency 4 3 3 2 2 2 2" xfId="7095" xr:uid="{3C500C8B-401E-4488-B519-BB1ECAD7FBD1}"/>
    <cellStyle name="Currency 4 3 3 2 2 3" xfId="5407" xr:uid="{65432188-6E50-4071-B4E5-0C57256443B2}"/>
    <cellStyle name="Currency 4 3 3 2 3" xfId="3422" xr:uid="{571C8E87-2F6E-44C7-B91E-49C7A8064211}"/>
    <cellStyle name="Currency 4 3 3 2 3 2" xfId="7096" xr:uid="{E2E3AF8E-3E8F-453A-9D34-FA0DB211FC73}"/>
    <cellStyle name="Currency 4 3 3 2 4" xfId="4577" xr:uid="{A798294D-73CF-42D0-852B-4D5AF28DF8A1}"/>
    <cellStyle name="Currency 4 3 3 3" xfId="1734" xr:uid="{FF91C07F-CEC2-41DB-89C5-A321705F8584}"/>
    <cellStyle name="Currency 4 3 3 3 2" xfId="3423" xr:uid="{141B0DD0-1E52-42D9-B5FE-88462D63E933}"/>
    <cellStyle name="Currency 4 3 3 3 2 2" xfId="7097" xr:uid="{A5186BC4-ADA3-4C6B-B9AE-8CBFFD6E6AA7}"/>
    <cellStyle name="Currency 4 3 3 3 3" xfId="5408" xr:uid="{1485A7B7-8600-46CD-A29A-C625C5E6BF94}"/>
    <cellStyle name="Currency 4 3 3 4" xfId="3424" xr:uid="{8A15CC5D-0FD0-428B-A7D5-42B3239B8D37}"/>
    <cellStyle name="Currency 4 3 3 4 2" xfId="7098" xr:uid="{76285597-20BC-4F7D-968C-CF1CF177F98B}"/>
    <cellStyle name="Currency 4 3 3 5" xfId="3982" xr:uid="{6AF23475-4AC4-4728-8E4D-81E4DB4632A2}"/>
    <cellStyle name="Currency 4 3 4" xfId="892" xr:uid="{88151CD3-1D3F-4AD1-A229-8B3A47FE0DF9}"/>
    <cellStyle name="Currency 4 3 4 2" xfId="1735" xr:uid="{E95D3334-6297-46AD-8F66-DBD2E0BE6E63}"/>
    <cellStyle name="Currency 4 3 4 2 2" xfId="3425" xr:uid="{400B5669-E22D-4B50-ACB5-545C51569197}"/>
    <cellStyle name="Currency 4 3 4 2 2 2" xfId="7099" xr:uid="{6BDA54EB-ED64-410B-B4A2-194C4168310F}"/>
    <cellStyle name="Currency 4 3 4 2 3" xfId="5409" xr:uid="{01E052EC-420C-46BB-AD78-8F21A3B00CAA}"/>
    <cellStyle name="Currency 4 3 4 3" xfId="3426" xr:uid="{91D8983B-1B28-47A2-8422-E8BBE3377E71}"/>
    <cellStyle name="Currency 4 3 4 3 2" xfId="7100" xr:uid="{CEA319C3-7A3D-4669-8173-C5513071A73A}"/>
    <cellStyle name="Currency 4 3 4 4" xfId="4578" xr:uid="{61FCB9B0-73D5-44EC-A75F-E3C23C0FC764}"/>
    <cellStyle name="Currency 4 3 5" xfId="474" xr:uid="{B4234479-9C5F-4713-A050-A5408F8F63E7}"/>
    <cellStyle name="Currency 4 3 5 2" xfId="1736" xr:uid="{7FA2B9B3-14FC-40FA-9623-4A80CB7B0A96}"/>
    <cellStyle name="Currency 4 3 5 2 2" xfId="3427" xr:uid="{CC816C52-E344-45D4-8678-D8FB838E64D7}"/>
    <cellStyle name="Currency 4 3 5 2 2 2" xfId="7101" xr:uid="{840D0ED8-9406-4B14-923F-44F6739F1422}"/>
    <cellStyle name="Currency 4 3 5 2 3" xfId="5410" xr:uid="{87F72210-6C78-496B-8533-874A1986EA12}"/>
    <cellStyle name="Currency 4 3 5 3" xfId="3428" xr:uid="{89A31DB0-42AA-4CAB-AFC5-F917FB8383EA}"/>
    <cellStyle name="Currency 4 3 5 3 2" xfId="7102" xr:uid="{A6BDB91A-FB9F-4B29-8B6A-292CBDF705E1}"/>
    <cellStyle name="Currency 4 3 5 4" xfId="4160" xr:uid="{E370EFF9-B85F-4E6E-999A-FCB5DFD4D043}"/>
    <cellStyle name="Currency 4 3 6" xfId="1737" xr:uid="{A8BA16A9-40EF-4A96-A15E-D15802154396}"/>
    <cellStyle name="Currency 4 3 6 2" xfId="3429" xr:uid="{F7A7738D-ADAD-400E-8283-E66D5CD543F4}"/>
    <cellStyle name="Currency 4 3 6 2 2" xfId="7103" xr:uid="{741198A3-46C2-4D87-BF7D-5E601C4C0BDB}"/>
    <cellStyle name="Currency 4 3 6 3" xfId="5411" xr:uid="{2BF70DFA-97BC-497A-B600-5CF3894D37B6}"/>
    <cellStyle name="Currency 4 3 7" xfId="3430" xr:uid="{F2E68CBC-A922-4090-95D5-B200288F6B36}"/>
    <cellStyle name="Currency 4 3 7 2" xfId="7104" xr:uid="{35321027-ED3A-4DD5-A001-C8D64E1B2FF4}"/>
    <cellStyle name="Currency 4 3 8" xfId="3792" xr:uid="{1F463470-3B47-481F-8643-4F4354DF8D0F}"/>
    <cellStyle name="Currency 4 4" xfId="78" xr:uid="{F6A6D68F-1602-4EB5-9823-345D525D820A}"/>
    <cellStyle name="Currency 4 4 2" xfId="152" xr:uid="{C6B92797-043D-46B7-94CA-88DD1C81D23B}"/>
    <cellStyle name="Currency 4 4 2 2" xfId="361" xr:uid="{D8C306B1-4D5A-4395-A12B-412F79AFF97E}"/>
    <cellStyle name="Currency 4 4 2 2 2" xfId="893" xr:uid="{34DB25BA-30AD-4133-872A-D65B7FC22B14}"/>
    <cellStyle name="Currency 4 4 2 2 2 2" xfId="1738" xr:uid="{6CC787E4-E648-4826-8785-6A3B882E44E3}"/>
    <cellStyle name="Currency 4 4 2 2 2 2 2" xfId="3431" xr:uid="{9C9DFA30-37A7-40E2-9EDB-D20675281F02}"/>
    <cellStyle name="Currency 4 4 2 2 2 2 2 2" xfId="7105" xr:uid="{1D28319B-7C98-4F07-9208-BF2B4141F3D5}"/>
    <cellStyle name="Currency 4 4 2 2 2 2 3" xfId="5412" xr:uid="{EB14F084-76D0-4D12-8F84-F59A7BC1C043}"/>
    <cellStyle name="Currency 4 4 2 2 2 3" xfId="3432" xr:uid="{CC4343B5-671F-45C5-B061-B774BABD532F}"/>
    <cellStyle name="Currency 4 4 2 2 2 3 2" xfId="7106" xr:uid="{B9AAD33A-1CFB-4BF2-B7F6-A65E31843C5C}"/>
    <cellStyle name="Currency 4 4 2 2 2 4" xfId="4579" xr:uid="{1F1BD116-86EF-479E-9FAF-E0A721AE3C73}"/>
    <cellStyle name="Currency 4 4 2 2 3" xfId="1739" xr:uid="{5842FED3-48F2-4601-B1E3-A94B9EB615A5}"/>
    <cellStyle name="Currency 4 4 2 2 3 2" xfId="3433" xr:uid="{52C4939D-90D9-4280-9DA0-370086172645}"/>
    <cellStyle name="Currency 4 4 2 2 3 2 2" xfId="7107" xr:uid="{2F9E8897-C0CE-4EEB-868B-A17BFCB49596}"/>
    <cellStyle name="Currency 4 4 2 2 3 3" xfId="5413" xr:uid="{1DD83EE3-B7A1-4B61-8295-B5EE5E03B96E}"/>
    <cellStyle name="Currency 4 4 2 2 4" xfId="3434" xr:uid="{C1979B48-28F6-4682-A75C-63C668122319}"/>
    <cellStyle name="Currency 4 4 2 2 4 2" xfId="7108" xr:uid="{998A1493-4CD5-490A-A435-6CAC6A61FFDD}"/>
    <cellStyle name="Currency 4 4 2 2 5" xfId="4049" xr:uid="{6BF890F9-B894-49C5-94BC-E8A8B1365304}"/>
    <cellStyle name="Currency 4 4 2 3" xfId="894" xr:uid="{565CD168-F697-45E2-AC92-546041D5B207}"/>
    <cellStyle name="Currency 4 4 2 3 2" xfId="1740" xr:uid="{7F64FEF8-FD94-4E22-8CF6-8648EEDB85D5}"/>
    <cellStyle name="Currency 4 4 2 3 2 2" xfId="3435" xr:uid="{AD4A50BA-E663-437F-A870-0BD668359E3D}"/>
    <cellStyle name="Currency 4 4 2 3 2 2 2" xfId="7109" xr:uid="{DDB6E136-75B8-4C78-9B6C-3ADBBF3298C9}"/>
    <cellStyle name="Currency 4 4 2 3 2 3" xfId="5414" xr:uid="{01E93C24-4748-4E74-B919-5D5523AC72D3}"/>
    <cellStyle name="Currency 4 4 2 3 3" xfId="3436" xr:uid="{5680323B-2B57-40C2-B440-BDD808957324}"/>
    <cellStyle name="Currency 4 4 2 3 3 2" xfId="7110" xr:uid="{F56BFEEF-CB73-43BE-B387-B57E8AB490E2}"/>
    <cellStyle name="Currency 4 4 2 3 4" xfId="4580" xr:uid="{09218ADA-A550-44A1-848E-A31D3E4C788E}"/>
    <cellStyle name="Currency 4 4 2 4" xfId="541" xr:uid="{E194D5F0-4018-43E5-91BD-67FF677C178E}"/>
    <cellStyle name="Currency 4 4 2 4 2" xfId="1741" xr:uid="{DAEB7010-6A3A-45C2-B081-52F71B0F4F0E}"/>
    <cellStyle name="Currency 4 4 2 4 2 2" xfId="3437" xr:uid="{EAC19E70-80CD-4B0A-9C1F-B65E6316B716}"/>
    <cellStyle name="Currency 4 4 2 4 2 2 2" xfId="7111" xr:uid="{DA053460-9E58-4861-AD25-929A581153CE}"/>
    <cellStyle name="Currency 4 4 2 4 2 3" xfId="5415" xr:uid="{07D8E32C-A693-4356-B598-D5C42336EF21}"/>
    <cellStyle name="Currency 4 4 2 4 3" xfId="3438" xr:uid="{21894329-6C3A-4613-B90D-763A69E58C1B}"/>
    <cellStyle name="Currency 4 4 2 4 3 2" xfId="7112" xr:uid="{0D67BE53-91AE-4F85-8112-FCDA386FB4CF}"/>
    <cellStyle name="Currency 4 4 2 4 4" xfId="4227" xr:uid="{054F06BB-B5FF-4681-A679-812C90A765B5}"/>
    <cellStyle name="Currency 4 4 2 5" xfId="1742" xr:uid="{9B1988BF-65D6-4B3F-A9CB-0E6751A2FDBC}"/>
    <cellStyle name="Currency 4 4 2 5 2" xfId="3439" xr:uid="{EC40C310-FC23-460E-AF2C-FD148E61358F}"/>
    <cellStyle name="Currency 4 4 2 5 2 2" xfId="7113" xr:uid="{7CD8D54C-5F84-4809-9C4C-A25A93CA329B}"/>
    <cellStyle name="Currency 4 4 2 5 3" xfId="5416" xr:uid="{F9DB90EC-2F3C-40C6-8880-CE573A6B2778}"/>
    <cellStyle name="Currency 4 4 2 6" xfId="3440" xr:uid="{7F80BA66-6BB6-4582-94A5-D6C7DEADD033}"/>
    <cellStyle name="Currency 4 4 2 6 2" xfId="7114" xr:uid="{28B49EBD-4475-436E-A3C4-88D49533441B}"/>
    <cellStyle name="Currency 4 4 2 7" xfId="3859" xr:uid="{C2DBB358-7670-42BE-A2F3-FBC2DD7BA9AA}"/>
    <cellStyle name="Currency 4 4 3" xfId="292" xr:uid="{109F5CED-7957-4DCF-A75B-AF6F943F3CEA}"/>
    <cellStyle name="Currency 4 4 3 2" xfId="895" xr:uid="{7E501D25-D72E-467B-BB93-2A99BDFD8A56}"/>
    <cellStyle name="Currency 4 4 3 2 2" xfId="1743" xr:uid="{EFACDD80-6835-4506-A59E-D0FBB6780A77}"/>
    <cellStyle name="Currency 4 4 3 2 2 2" xfId="3441" xr:uid="{98E72E85-9551-419F-9552-029D55EEBB8F}"/>
    <cellStyle name="Currency 4 4 3 2 2 2 2" xfId="7115" xr:uid="{1DE1C564-4D12-403B-BAE6-17EE88DC9BE5}"/>
    <cellStyle name="Currency 4 4 3 2 2 3" xfId="5417" xr:uid="{D4B6ACCF-7663-4B5B-86EE-A10A601556A0}"/>
    <cellStyle name="Currency 4 4 3 2 3" xfId="3442" xr:uid="{869E0EFD-9A32-4DAC-A749-F6718821D8A8}"/>
    <cellStyle name="Currency 4 4 3 2 3 2" xfId="7116" xr:uid="{35CFAB06-5826-4D49-A834-E222D035C246}"/>
    <cellStyle name="Currency 4 4 3 2 4" xfId="4581" xr:uid="{2269170F-3CAE-495F-A2F0-37923E722F43}"/>
    <cellStyle name="Currency 4 4 3 3" xfId="1744" xr:uid="{D37AD130-9B0B-4556-8A6C-C3281DAA2724}"/>
    <cellStyle name="Currency 4 4 3 3 2" xfId="3443" xr:uid="{CE198E06-EDC0-4750-ADC9-08DD0E5EE1C7}"/>
    <cellStyle name="Currency 4 4 3 3 2 2" xfId="7117" xr:uid="{BD5EAEBA-2E62-40B9-AEBD-BAF0DC88C8C7}"/>
    <cellStyle name="Currency 4 4 3 3 3" xfId="5418" xr:uid="{1C9FC256-0F22-4776-97B0-78E533619E8F}"/>
    <cellStyle name="Currency 4 4 3 4" xfId="3444" xr:uid="{0AA16B15-597F-4718-BD50-CDFE78029980}"/>
    <cellStyle name="Currency 4 4 3 4 2" xfId="7118" xr:uid="{F038CD5F-A607-4B2D-94F9-FBB745B3E1EC}"/>
    <cellStyle name="Currency 4 4 3 5" xfId="3983" xr:uid="{644C14E3-93A7-44BD-879B-E5F3A0194C7A}"/>
    <cellStyle name="Currency 4 4 4" xfId="896" xr:uid="{78838D77-722C-491D-8A42-146BD0A98D05}"/>
    <cellStyle name="Currency 4 4 4 2" xfId="1745" xr:uid="{A384FE6E-3757-45DB-9F93-8CC5E2F7334B}"/>
    <cellStyle name="Currency 4 4 4 2 2" xfId="3445" xr:uid="{FC8E2BC1-9A9D-4776-B8D2-6C1B2182AD17}"/>
    <cellStyle name="Currency 4 4 4 2 2 2" xfId="7119" xr:uid="{B5B9889B-AA97-43D8-94CF-A57A7609A490}"/>
    <cellStyle name="Currency 4 4 4 2 3" xfId="5419" xr:uid="{03DC9713-D3A9-48B3-87C7-ACD8111596A0}"/>
    <cellStyle name="Currency 4 4 4 3" xfId="3446" xr:uid="{B8931082-3AC4-4B41-9574-063ECDFF98EC}"/>
    <cellStyle name="Currency 4 4 4 3 2" xfId="7120" xr:uid="{8D58AE93-7F61-4C11-8478-B8EB87566007}"/>
    <cellStyle name="Currency 4 4 4 4" xfId="4582" xr:uid="{9CE8AA08-0161-4E1A-9BA0-B860B0EF3B3A}"/>
    <cellStyle name="Currency 4 4 5" xfId="475" xr:uid="{2CDBBB67-7C17-44B4-B917-AEBDE3B08524}"/>
    <cellStyle name="Currency 4 4 5 2" xfId="1746" xr:uid="{E2437A62-5D94-4AF9-83C0-2CCA0E34602E}"/>
    <cellStyle name="Currency 4 4 5 2 2" xfId="3447" xr:uid="{E2F45267-060F-4410-8E86-90F10534DDC4}"/>
    <cellStyle name="Currency 4 4 5 2 2 2" xfId="7121" xr:uid="{5C875EF2-9200-4280-B8CA-C9102314D75D}"/>
    <cellStyle name="Currency 4 4 5 2 3" xfId="5420" xr:uid="{EDB58932-E597-47A6-BB08-05F1A1823098}"/>
    <cellStyle name="Currency 4 4 5 3" xfId="3448" xr:uid="{731A16D1-870E-4096-9BFC-2DE161DAFA30}"/>
    <cellStyle name="Currency 4 4 5 3 2" xfId="7122" xr:uid="{EE09E59B-D578-40AC-A6AE-3F6DE92C3D09}"/>
    <cellStyle name="Currency 4 4 5 4" xfId="4161" xr:uid="{8C6040D6-57D3-4C77-9FD5-8DEE8F67E299}"/>
    <cellStyle name="Currency 4 4 6" xfId="1747" xr:uid="{F7D65E40-AD60-40DE-BF4E-51B545402B4D}"/>
    <cellStyle name="Currency 4 4 6 2" xfId="3449" xr:uid="{C666D927-E917-4BF0-BA42-259AC01432EE}"/>
    <cellStyle name="Currency 4 4 6 2 2" xfId="7123" xr:uid="{827B734C-47FA-49FD-97EE-3235D030084E}"/>
    <cellStyle name="Currency 4 4 6 3" xfId="5421" xr:uid="{46F5EC9D-C0BE-47A5-B112-CFF4FD93B021}"/>
    <cellStyle name="Currency 4 4 7" xfId="3450" xr:uid="{02D8759A-DCFF-4491-8E09-A1196433B885}"/>
    <cellStyle name="Currency 4 4 7 2" xfId="7124" xr:uid="{F7C18219-CED3-45E8-8196-F55435C3C9F0}"/>
    <cellStyle name="Currency 4 4 8" xfId="3793" xr:uid="{9CF583EC-26F5-4026-8161-431ABD16537A}"/>
    <cellStyle name="Currency 4 5" xfId="79" xr:uid="{DEAC6DD3-6597-4F75-BBA7-40D609706A6E}"/>
    <cellStyle name="Currency 4 5 2" xfId="172" xr:uid="{17D9CF02-52AC-4F33-AD48-A6596C1B387B}"/>
    <cellStyle name="Currency 4 5 2 2" xfId="381" xr:uid="{FE6BBA61-1F61-4AD9-A841-ACDE87760F7A}"/>
    <cellStyle name="Currency 4 5 2 2 2" xfId="897" xr:uid="{8F9FD702-1F53-49FC-A35E-A210DFF4ECE6}"/>
    <cellStyle name="Currency 4 5 2 2 2 2" xfId="1748" xr:uid="{6F408C25-B261-47DE-A665-B7C46EC9644F}"/>
    <cellStyle name="Currency 4 5 2 2 2 2 2" xfId="3451" xr:uid="{068891DD-D277-4E50-8839-E07FB49E5D90}"/>
    <cellStyle name="Currency 4 5 2 2 2 2 2 2" xfId="7125" xr:uid="{A5671C67-7A82-452F-8783-D71679EE0500}"/>
    <cellStyle name="Currency 4 5 2 2 2 2 3" xfId="5422" xr:uid="{64740C0F-A410-462B-B495-E2CF1E456916}"/>
    <cellStyle name="Currency 4 5 2 2 2 3" xfId="3452" xr:uid="{12112C97-117E-4F0B-B715-13450531C5F4}"/>
    <cellStyle name="Currency 4 5 2 2 2 3 2" xfId="7126" xr:uid="{AE128F2C-F62C-44C0-8768-0F3AC4C2D2F1}"/>
    <cellStyle name="Currency 4 5 2 2 2 4" xfId="4583" xr:uid="{61B56B2D-DDCD-4B41-9C45-6ADA2BF68627}"/>
    <cellStyle name="Currency 4 5 2 2 3" xfId="1749" xr:uid="{8B86C4FF-7A06-4AFB-84A0-B5721DAA65B0}"/>
    <cellStyle name="Currency 4 5 2 2 3 2" xfId="3453" xr:uid="{C8B122CD-9DD2-4CDF-9559-89F8751A2902}"/>
    <cellStyle name="Currency 4 5 2 2 3 2 2" xfId="7127" xr:uid="{BABAE873-AB9B-49D9-934D-A9CACD3EF469}"/>
    <cellStyle name="Currency 4 5 2 2 3 3" xfId="5423" xr:uid="{D62F5678-B5DD-4CC1-8963-DC2FDDF0A691}"/>
    <cellStyle name="Currency 4 5 2 2 4" xfId="3454" xr:uid="{E2194F89-AD17-40AE-8B87-FFFBDFCE7C15}"/>
    <cellStyle name="Currency 4 5 2 2 4 2" xfId="7128" xr:uid="{DEEB0061-4FAF-4958-B097-EFE0188DF3AE}"/>
    <cellStyle name="Currency 4 5 2 2 5" xfId="4069" xr:uid="{24BD18BD-D412-4315-BA29-029C519550F4}"/>
    <cellStyle name="Currency 4 5 2 3" xfId="898" xr:uid="{79B55810-8562-4B38-8A8B-C81DE1907E4C}"/>
    <cellStyle name="Currency 4 5 2 3 2" xfId="1750" xr:uid="{D740F08D-A030-4FBC-98FE-D7C957BF2211}"/>
    <cellStyle name="Currency 4 5 2 3 2 2" xfId="3455" xr:uid="{9E397D6B-3098-49E8-A43C-F4EDAAC5FD2B}"/>
    <cellStyle name="Currency 4 5 2 3 2 2 2" xfId="7129" xr:uid="{CA594ECC-DDD9-4452-9F38-ECCBD55A4CCD}"/>
    <cellStyle name="Currency 4 5 2 3 2 3" xfId="5424" xr:uid="{FBA2527C-5C37-408C-8719-A325CE934FDA}"/>
    <cellStyle name="Currency 4 5 2 3 3" xfId="3456" xr:uid="{B0A7CAB8-BA48-47BE-896B-13A8A59DB66B}"/>
    <cellStyle name="Currency 4 5 2 3 3 2" xfId="7130" xr:uid="{DAE4677E-2C51-46FC-940B-583F654D8761}"/>
    <cellStyle name="Currency 4 5 2 3 4" xfId="4584" xr:uid="{59A94711-8050-478A-8534-042365FF3120}"/>
    <cellStyle name="Currency 4 5 2 4" xfId="561" xr:uid="{A751C7EB-4BB4-4B89-B7D3-91CC7376120C}"/>
    <cellStyle name="Currency 4 5 2 4 2" xfId="1751" xr:uid="{1776BAC3-0670-4A28-AB11-5174B9359033}"/>
    <cellStyle name="Currency 4 5 2 4 2 2" xfId="3457" xr:uid="{ADBC0A2A-2B50-47D7-B199-07122C3E53F8}"/>
    <cellStyle name="Currency 4 5 2 4 2 2 2" xfId="7131" xr:uid="{4852E10C-03DF-45B2-BD15-2DADF8E278EC}"/>
    <cellStyle name="Currency 4 5 2 4 2 3" xfId="5425" xr:uid="{23B7D33F-BB17-40E3-84A3-F10648F41C33}"/>
    <cellStyle name="Currency 4 5 2 4 3" xfId="3458" xr:uid="{E9D8FB61-6851-4E48-85F1-70B05F97A209}"/>
    <cellStyle name="Currency 4 5 2 4 3 2" xfId="7132" xr:uid="{9504516E-111B-4599-B94A-183BF68A4B93}"/>
    <cellStyle name="Currency 4 5 2 4 4" xfId="4247" xr:uid="{89392BCA-4B8D-4EEF-B6EF-FA471EB73E87}"/>
    <cellStyle name="Currency 4 5 2 5" xfId="1752" xr:uid="{263767A4-7E8E-41B0-A193-094B80AF0711}"/>
    <cellStyle name="Currency 4 5 2 5 2" xfId="3459" xr:uid="{BCE0D35C-69C0-4F5A-92ED-CF9C66509C78}"/>
    <cellStyle name="Currency 4 5 2 5 2 2" xfId="7133" xr:uid="{59572A14-84EF-4F5A-8B58-CDA7D3EA48F3}"/>
    <cellStyle name="Currency 4 5 2 5 3" xfId="5426" xr:uid="{0A24835A-786E-427D-8EE7-1C9BA1E33081}"/>
    <cellStyle name="Currency 4 5 2 6" xfId="3460" xr:uid="{C9B9C35B-2AE0-457C-8134-9EB3D05B262F}"/>
    <cellStyle name="Currency 4 5 2 6 2" xfId="7134" xr:uid="{0F254E29-58F7-41B0-A611-844D79BD6FA8}"/>
    <cellStyle name="Currency 4 5 2 7" xfId="3879" xr:uid="{165297CA-9F05-4D9D-8FAA-48CCFFEC17B3}"/>
    <cellStyle name="Currency 4 5 3" xfId="293" xr:uid="{3A96BB4E-BE5E-4821-8ED3-2044AB49F535}"/>
    <cellStyle name="Currency 4 5 3 2" xfId="899" xr:uid="{49F46592-62A8-41C4-90C5-8F3EE7519164}"/>
    <cellStyle name="Currency 4 5 3 2 2" xfId="1753" xr:uid="{8F2EE447-1050-432F-A04F-18C1247DFC3E}"/>
    <cellStyle name="Currency 4 5 3 2 2 2" xfId="3461" xr:uid="{4278A022-881B-4ABA-98C9-943079F792C1}"/>
    <cellStyle name="Currency 4 5 3 2 2 2 2" xfId="7135" xr:uid="{613AFDDB-6214-4A87-ABB5-499A16E1A044}"/>
    <cellStyle name="Currency 4 5 3 2 2 3" xfId="5427" xr:uid="{4D4786B1-FD84-4914-A8C2-FA908969A6D6}"/>
    <cellStyle name="Currency 4 5 3 2 3" xfId="3462" xr:uid="{2E98F9F5-7D06-4E50-828A-B98140BB2B5F}"/>
    <cellStyle name="Currency 4 5 3 2 3 2" xfId="7136" xr:uid="{9486BA69-62BA-4C6B-98B1-DED26F63B050}"/>
    <cellStyle name="Currency 4 5 3 2 4" xfId="4585" xr:uid="{5DEF439E-B162-469C-8E10-9CA9623814E5}"/>
    <cellStyle name="Currency 4 5 3 3" xfId="1754" xr:uid="{E36AD726-F01D-4E63-A091-EAC7772E1AFF}"/>
    <cellStyle name="Currency 4 5 3 3 2" xfId="3463" xr:uid="{1AA1C024-0D5A-455E-A9CE-C06A5F3680CF}"/>
    <cellStyle name="Currency 4 5 3 3 2 2" xfId="7137" xr:uid="{1C0CBE48-4ECB-483F-A3E6-EAEBDDD7E2AB}"/>
    <cellStyle name="Currency 4 5 3 3 3" xfId="5428" xr:uid="{4D3D8D31-D4F5-4421-AD50-09777F7F001D}"/>
    <cellStyle name="Currency 4 5 3 4" xfId="3464" xr:uid="{C750B901-4735-44DD-8C38-FCD0E70CF7B9}"/>
    <cellStyle name="Currency 4 5 3 4 2" xfId="7138" xr:uid="{7238C81F-AA58-4656-82BF-D202D666B138}"/>
    <cellStyle name="Currency 4 5 3 5" xfId="3984" xr:uid="{B6E8C1EE-2F15-47CE-9068-0A358A0FC2BB}"/>
    <cellStyle name="Currency 4 5 4" xfId="900" xr:uid="{3A01D098-2C11-453E-AA59-98402F61BAD0}"/>
    <cellStyle name="Currency 4 5 4 2" xfId="1755" xr:uid="{F60D84FA-E0FE-4312-B424-DADF807B657B}"/>
    <cellStyle name="Currency 4 5 4 2 2" xfId="3465" xr:uid="{5D42632C-A5CA-49EB-ACE1-C82DCF2188C9}"/>
    <cellStyle name="Currency 4 5 4 2 2 2" xfId="7139" xr:uid="{9D60FA77-2727-4C35-8EE9-6A3BBFB82B90}"/>
    <cellStyle name="Currency 4 5 4 2 3" xfId="5429" xr:uid="{0D02406F-A934-4209-9A60-EF21A748D84F}"/>
    <cellStyle name="Currency 4 5 4 3" xfId="3466" xr:uid="{2679EDEB-9EB2-4774-B0D7-F26862768FEF}"/>
    <cellStyle name="Currency 4 5 4 3 2" xfId="7140" xr:uid="{9F0B3CF5-570D-4107-AD24-907A832BD588}"/>
    <cellStyle name="Currency 4 5 4 4" xfId="4586" xr:uid="{4184FC35-53AA-44BF-9563-AA4B04026885}"/>
    <cellStyle name="Currency 4 5 5" xfId="476" xr:uid="{AEDF7336-E7BA-406E-AD66-1022EA22A02C}"/>
    <cellStyle name="Currency 4 5 5 2" xfId="1756" xr:uid="{2A0F4A7D-F9ED-43D6-976B-13FD84DE20F2}"/>
    <cellStyle name="Currency 4 5 5 2 2" xfId="3467" xr:uid="{D1F98345-A098-48C2-9097-2AECCB3DDD9A}"/>
    <cellStyle name="Currency 4 5 5 2 2 2" xfId="7141" xr:uid="{7E470E08-3370-4FBF-A33D-C37640895400}"/>
    <cellStyle name="Currency 4 5 5 2 3" xfId="5430" xr:uid="{3AED2F7D-DA31-4794-9744-941AF93ED3E1}"/>
    <cellStyle name="Currency 4 5 5 3" xfId="3468" xr:uid="{F507095C-1BBD-43E5-8328-04F8DEC1EF62}"/>
    <cellStyle name="Currency 4 5 5 3 2" xfId="7142" xr:uid="{6BF02ED7-064A-4667-AC34-4A7F1FC13842}"/>
    <cellStyle name="Currency 4 5 5 4" xfId="4162" xr:uid="{FBF605E1-383A-4D2A-9292-5552610000CD}"/>
    <cellStyle name="Currency 4 5 6" xfId="1757" xr:uid="{74CF36CD-28B2-4E55-8A68-92FC315B5E1E}"/>
    <cellStyle name="Currency 4 5 6 2" xfId="3469" xr:uid="{67F2E291-1838-46F1-9C49-A9495474B79F}"/>
    <cellStyle name="Currency 4 5 6 2 2" xfId="7143" xr:uid="{E1B87533-000D-4A10-98BB-25BDADD43CDD}"/>
    <cellStyle name="Currency 4 5 6 3" xfId="5431" xr:uid="{4561664A-C1C5-42A5-AB9D-D59853DB9D25}"/>
    <cellStyle name="Currency 4 5 7" xfId="3470" xr:uid="{F244FC70-28F3-4E2F-ACE3-7198ADEA4F31}"/>
    <cellStyle name="Currency 4 5 7 2" xfId="7144" xr:uid="{18E512AC-C15B-4FE0-93F5-12C473E5C776}"/>
    <cellStyle name="Currency 4 5 8" xfId="3794" xr:uid="{65ECD195-1F9F-4495-B0E6-D88638790DF7}"/>
    <cellStyle name="Currency 4 6" xfId="80" xr:uid="{512670C3-5DA1-4860-8383-CE6E89E8741C}"/>
    <cellStyle name="Currency 4 6 2" xfId="122" xr:uid="{399078DF-084F-4E6B-92C7-59F7ABF0F84A}"/>
    <cellStyle name="Currency 4 6 2 2" xfId="331" xr:uid="{479F64C1-662A-4097-A909-D519AB35AB6C}"/>
    <cellStyle name="Currency 4 6 2 2 2" xfId="901" xr:uid="{8C2902F3-31B2-4573-8E87-9F618BEE291B}"/>
    <cellStyle name="Currency 4 6 2 2 2 2" xfId="1758" xr:uid="{4C7886DE-7073-40CC-856C-D60E54FEDA28}"/>
    <cellStyle name="Currency 4 6 2 2 2 2 2" xfId="3471" xr:uid="{84934BDF-72DD-4363-8B19-56B502039BA4}"/>
    <cellStyle name="Currency 4 6 2 2 2 2 2 2" xfId="7145" xr:uid="{CF265452-5003-45FF-A558-9B3AE68DAE27}"/>
    <cellStyle name="Currency 4 6 2 2 2 2 3" xfId="5432" xr:uid="{8CE67E38-9301-4E68-9026-D21EB6996CB3}"/>
    <cellStyle name="Currency 4 6 2 2 2 3" xfId="3472" xr:uid="{9035C2FD-1AF3-47EF-B8E2-AF7F888BDF80}"/>
    <cellStyle name="Currency 4 6 2 2 2 3 2" xfId="7146" xr:uid="{A363E09C-63FF-46E3-A47B-D29B4358CE22}"/>
    <cellStyle name="Currency 4 6 2 2 2 4" xfId="4587" xr:uid="{1930B3B1-BCFE-4A3A-9B9C-30BA278C2FA0}"/>
    <cellStyle name="Currency 4 6 2 2 3" xfId="1759" xr:uid="{A2D8E769-797C-4586-8E5B-D78AB451843F}"/>
    <cellStyle name="Currency 4 6 2 2 3 2" xfId="3473" xr:uid="{A36F591E-4AC5-4508-843E-DCD618065140}"/>
    <cellStyle name="Currency 4 6 2 2 3 2 2" xfId="7147" xr:uid="{C5CE31F7-5C07-46FD-A5BC-DB5BCFCDFD97}"/>
    <cellStyle name="Currency 4 6 2 2 3 3" xfId="5433" xr:uid="{6A5F19AA-E29A-4732-B51A-A750F5D0FDE8}"/>
    <cellStyle name="Currency 4 6 2 2 4" xfId="3474" xr:uid="{C5EFF279-0644-4835-820A-24435B3C3661}"/>
    <cellStyle name="Currency 4 6 2 2 4 2" xfId="7148" xr:uid="{34765F59-DD65-474F-84C1-71D287E5C930}"/>
    <cellStyle name="Currency 4 6 2 2 5" xfId="4019" xr:uid="{9877621D-E6C8-4B2B-9A95-82517F79D8BF}"/>
    <cellStyle name="Currency 4 6 2 3" xfId="902" xr:uid="{43BF1F33-26ED-4A81-ADF5-6B8C00B6047D}"/>
    <cellStyle name="Currency 4 6 2 3 2" xfId="1760" xr:uid="{C19D0FC2-FD35-48D3-B730-3B4A86700D8F}"/>
    <cellStyle name="Currency 4 6 2 3 2 2" xfId="3475" xr:uid="{638E4A63-EF2C-40F0-81F3-D566EB87F284}"/>
    <cellStyle name="Currency 4 6 2 3 2 2 2" xfId="7149" xr:uid="{3C869157-BCB0-4FAB-BA4C-E15B1CB27926}"/>
    <cellStyle name="Currency 4 6 2 3 2 3" xfId="5434" xr:uid="{D500A176-6BC1-4785-AD61-48C7EA95DF50}"/>
    <cellStyle name="Currency 4 6 2 3 3" xfId="3476" xr:uid="{58A1CCEA-B62A-479E-8347-00526D3D2E51}"/>
    <cellStyle name="Currency 4 6 2 3 3 2" xfId="7150" xr:uid="{4BDD362A-8EDD-410D-9479-AD0177D4812E}"/>
    <cellStyle name="Currency 4 6 2 3 4" xfId="4588" xr:uid="{404B5738-9472-4EFF-A01B-0E2AEDE1141C}"/>
    <cellStyle name="Currency 4 6 2 4" xfId="511" xr:uid="{9C4DBF2B-985F-4944-8778-DE163D0C0CA8}"/>
    <cellStyle name="Currency 4 6 2 4 2" xfId="1761" xr:uid="{872A26A9-28C7-4643-B6F9-C887F0A62F74}"/>
    <cellStyle name="Currency 4 6 2 4 2 2" xfId="3477" xr:uid="{0237E118-0BC1-44D8-AAD9-43CC7FB0FA34}"/>
    <cellStyle name="Currency 4 6 2 4 2 2 2" xfId="7151" xr:uid="{7BB18B11-E7AC-4369-A9A0-D3A0CC2278FB}"/>
    <cellStyle name="Currency 4 6 2 4 2 3" xfId="5435" xr:uid="{1A2DD91C-B5D4-4C00-91BD-F2126DE07165}"/>
    <cellStyle name="Currency 4 6 2 4 3" xfId="3478" xr:uid="{B28F93CD-3132-457E-98E6-2B1E0E91D7F6}"/>
    <cellStyle name="Currency 4 6 2 4 3 2" xfId="7152" xr:uid="{809B1D80-4089-4EB0-B60D-E6B29C70B89C}"/>
    <cellStyle name="Currency 4 6 2 4 4" xfId="4197" xr:uid="{9047625F-3122-4781-8BAA-995D048E5438}"/>
    <cellStyle name="Currency 4 6 2 5" xfId="1762" xr:uid="{E07312B7-AE3B-4B26-BC28-3B13D44325A8}"/>
    <cellStyle name="Currency 4 6 2 5 2" xfId="3479" xr:uid="{24D0C5E4-2962-476D-9C36-7E12CE9E8E2A}"/>
    <cellStyle name="Currency 4 6 2 5 2 2" xfId="7153" xr:uid="{07C52B14-F351-48D8-85CA-8585141954BD}"/>
    <cellStyle name="Currency 4 6 2 5 3" xfId="5436" xr:uid="{DE182D3D-DCDF-4BBB-AA62-07559B57C9CB}"/>
    <cellStyle name="Currency 4 6 2 6" xfId="3480" xr:uid="{89A27D7F-72F5-45FD-8E79-BDD1AA83086F}"/>
    <cellStyle name="Currency 4 6 2 6 2" xfId="7154" xr:uid="{F3AFAF44-9D75-4219-83A9-2E2CEDA92429}"/>
    <cellStyle name="Currency 4 6 2 7" xfId="3829" xr:uid="{7C0CBAC2-403B-46EC-9008-F702219E46C1}"/>
    <cellStyle name="Currency 4 6 3" xfId="294" xr:uid="{4755B540-B25A-48CE-933B-AC28CC6699D5}"/>
    <cellStyle name="Currency 4 6 3 2" xfId="903" xr:uid="{1D521E44-40EC-4469-8A3C-FCAB0C5157DD}"/>
    <cellStyle name="Currency 4 6 3 2 2" xfId="1763" xr:uid="{027EB151-B347-4030-88E0-A7BBA31336DF}"/>
    <cellStyle name="Currency 4 6 3 2 2 2" xfId="3481" xr:uid="{CAE5B922-5F2F-497B-8A43-72D1E7512197}"/>
    <cellStyle name="Currency 4 6 3 2 2 2 2" xfId="7155" xr:uid="{9CDCCC51-D510-4138-87E1-6BF4957AAAC7}"/>
    <cellStyle name="Currency 4 6 3 2 2 3" xfId="5437" xr:uid="{2C94D103-B77C-4EEC-866E-4514D8ACF691}"/>
    <cellStyle name="Currency 4 6 3 2 3" xfId="3482" xr:uid="{A812B50B-007A-4444-B6B4-88E68228044E}"/>
    <cellStyle name="Currency 4 6 3 2 3 2" xfId="7156" xr:uid="{B7709C69-B9E0-4DC8-BD06-F6AE862F5F65}"/>
    <cellStyle name="Currency 4 6 3 2 4" xfId="4589" xr:uid="{4AA43834-5238-4238-98CA-25136CA1CCB5}"/>
    <cellStyle name="Currency 4 6 3 3" xfId="1764" xr:uid="{00F90FA2-9393-47F2-BC63-A0E63C6DE82C}"/>
    <cellStyle name="Currency 4 6 3 3 2" xfId="3483" xr:uid="{D89578DB-80EE-4516-B54E-85DC232EA831}"/>
    <cellStyle name="Currency 4 6 3 3 2 2" xfId="7157" xr:uid="{F227E7AB-999A-4244-A788-380A265AD31A}"/>
    <cellStyle name="Currency 4 6 3 3 3" xfId="5438" xr:uid="{736EC04A-D65E-499E-A31D-5753D0D9FCF4}"/>
    <cellStyle name="Currency 4 6 3 4" xfId="3484" xr:uid="{8F1D5ADF-8562-458A-9A83-4D867301D1DE}"/>
    <cellStyle name="Currency 4 6 3 4 2" xfId="7158" xr:uid="{5E1D528D-E87C-4082-94E7-FD0BE9BDB3A6}"/>
    <cellStyle name="Currency 4 6 3 5" xfId="3985" xr:uid="{E19E5942-D158-4CE4-BB5F-83E6B8F0D94D}"/>
    <cellStyle name="Currency 4 6 4" xfId="904" xr:uid="{A80B08CE-A165-4072-A5F7-80D6AA32A019}"/>
    <cellStyle name="Currency 4 6 4 2" xfId="1765" xr:uid="{7EB785D6-01F4-43CF-A2FC-73253F02D29B}"/>
    <cellStyle name="Currency 4 6 4 2 2" xfId="3485" xr:uid="{85AD92B2-53EA-45B1-8A28-79EC1D4D8A24}"/>
    <cellStyle name="Currency 4 6 4 2 2 2" xfId="7159" xr:uid="{CB9CC038-F025-4761-AE69-B4B54BD6BD79}"/>
    <cellStyle name="Currency 4 6 4 2 3" xfId="5439" xr:uid="{5A84CCAC-322E-4A9F-A1CE-A456CE308A4F}"/>
    <cellStyle name="Currency 4 6 4 3" xfId="3486" xr:uid="{7DBF8058-6163-4C18-984C-85083F27F81A}"/>
    <cellStyle name="Currency 4 6 4 3 2" xfId="7160" xr:uid="{2032748C-70FD-457B-A7A6-1404C02C99EA}"/>
    <cellStyle name="Currency 4 6 4 4" xfId="4590" xr:uid="{866C0286-C0E3-47BA-8A23-0C3C589323FC}"/>
    <cellStyle name="Currency 4 6 5" xfId="477" xr:uid="{CA180463-A4B5-48DB-9362-99D65F23AD01}"/>
    <cellStyle name="Currency 4 6 5 2" xfId="1766" xr:uid="{63D565F8-5C31-4D59-9EB1-FDF0209EF125}"/>
    <cellStyle name="Currency 4 6 5 2 2" xfId="3487" xr:uid="{5DF8A5E3-32F7-4BF0-801A-8C3151EC635B}"/>
    <cellStyle name="Currency 4 6 5 2 2 2" xfId="7161" xr:uid="{80610B41-0262-4CEF-8DBC-B541C9007579}"/>
    <cellStyle name="Currency 4 6 5 2 3" xfId="5440" xr:uid="{6332DB50-BCDF-4843-B63F-16FA98E8B1C1}"/>
    <cellStyle name="Currency 4 6 5 3" xfId="3488" xr:uid="{A0791FA9-7A7D-4387-9B5E-42A678A83D3A}"/>
    <cellStyle name="Currency 4 6 5 3 2" xfId="7162" xr:uid="{3E7C696E-30DE-4EBE-84C6-FA7823E80E33}"/>
    <cellStyle name="Currency 4 6 5 4" xfId="4163" xr:uid="{508B6A80-8043-4853-AC8A-B27A8CA67CF2}"/>
    <cellStyle name="Currency 4 6 6" xfId="1767" xr:uid="{5B82B3F6-E9AA-4EA6-8F2F-BCD48062256E}"/>
    <cellStyle name="Currency 4 6 6 2" xfId="3489" xr:uid="{5CEE135D-409F-4805-8CF4-EBCC828CE692}"/>
    <cellStyle name="Currency 4 6 6 2 2" xfId="7163" xr:uid="{249D4EAF-E9E5-415E-B015-8955BC904154}"/>
    <cellStyle name="Currency 4 6 6 3" xfId="5441" xr:uid="{A135F055-3970-4A3A-A07B-354E8134CD93}"/>
    <cellStyle name="Currency 4 6 7" xfId="3490" xr:uid="{BF0D8822-3833-44B4-848C-DA30A8FFCA42}"/>
    <cellStyle name="Currency 4 6 7 2" xfId="7164" xr:uid="{08A6EB28-73D5-49D9-AAC2-84EF17380508}"/>
    <cellStyle name="Currency 4 6 8" xfId="3795" xr:uid="{BF4173D9-C5E1-403C-B9BC-C78ED9C69BE0}"/>
    <cellStyle name="Currency 4 7" xfId="107" xr:uid="{78F27216-0A82-4911-B6A2-10B3A252574A}"/>
    <cellStyle name="Currency 4 7 2" xfId="316" xr:uid="{7C572D1B-211F-4289-94B3-4ABC468E1279}"/>
    <cellStyle name="Currency 4 7 2 2" xfId="905" xr:uid="{A5417501-7290-4D35-88F6-27FC2CFB3558}"/>
    <cellStyle name="Currency 4 7 2 2 2" xfId="1768" xr:uid="{E2BC87FF-FD3B-4FA9-BA23-D95F6241C169}"/>
    <cellStyle name="Currency 4 7 2 2 2 2" xfId="3491" xr:uid="{C70FF9A4-7A19-4CB5-A69F-76D3F8A4391E}"/>
    <cellStyle name="Currency 4 7 2 2 2 2 2" xfId="7165" xr:uid="{2A0D886D-DB4B-4788-8783-7BF406AD611B}"/>
    <cellStyle name="Currency 4 7 2 2 2 3" xfId="5442" xr:uid="{B1600B89-044A-42CF-A27E-5494AD827EDB}"/>
    <cellStyle name="Currency 4 7 2 2 3" xfId="3492" xr:uid="{CB32AEC9-C512-4785-8434-C9805D1DA3D3}"/>
    <cellStyle name="Currency 4 7 2 2 3 2" xfId="7166" xr:uid="{B806F78B-28B4-4C75-9327-02DCB810F2F6}"/>
    <cellStyle name="Currency 4 7 2 2 4" xfId="4591" xr:uid="{402709E3-FF56-43D1-8E31-60486857AAC8}"/>
    <cellStyle name="Currency 4 7 2 3" xfId="1769" xr:uid="{6680D5FD-252D-4321-8435-E0200050EDEE}"/>
    <cellStyle name="Currency 4 7 2 3 2" xfId="3493" xr:uid="{E1366DF8-9F12-4314-B65E-4BE0E374C11D}"/>
    <cellStyle name="Currency 4 7 2 3 2 2" xfId="7167" xr:uid="{C9242419-06E1-4AEE-ABB5-3F7348E43676}"/>
    <cellStyle name="Currency 4 7 2 3 3" xfId="5443" xr:uid="{8BE8399F-86D3-4A22-AB3E-CE7BCE817C58}"/>
    <cellStyle name="Currency 4 7 2 4" xfId="3494" xr:uid="{05758E71-5DCA-490B-89BB-0BA3506194B0}"/>
    <cellStyle name="Currency 4 7 2 4 2" xfId="7168" xr:uid="{94597CB9-DD69-42BA-B3B0-590A8F1148BC}"/>
    <cellStyle name="Currency 4 7 2 5" xfId="4004" xr:uid="{1B563B55-32A2-45A7-96CB-539B655CF9F6}"/>
    <cellStyle name="Currency 4 7 3" xfId="906" xr:uid="{92340CE2-FDA9-43C5-8196-F05C3A368F4E}"/>
    <cellStyle name="Currency 4 7 3 2" xfId="1770" xr:uid="{D6132CA1-6B47-4D9E-BB44-81C0CBFEF25E}"/>
    <cellStyle name="Currency 4 7 3 2 2" xfId="3495" xr:uid="{5BE850A6-915D-4BFA-BB48-EEBDD52A3853}"/>
    <cellStyle name="Currency 4 7 3 2 2 2" xfId="7169" xr:uid="{41C210AB-A1D5-45D8-8AC0-B48A5ED261D2}"/>
    <cellStyle name="Currency 4 7 3 2 3" xfId="5444" xr:uid="{9416E86E-A9EB-4CC7-995D-0749A814BAD1}"/>
    <cellStyle name="Currency 4 7 3 3" xfId="3496" xr:uid="{8B7AC302-FD28-4F5C-B820-59129C7E88F1}"/>
    <cellStyle name="Currency 4 7 3 3 2" xfId="7170" xr:uid="{927ED701-434D-438F-9612-8810ACB0F72C}"/>
    <cellStyle name="Currency 4 7 3 4" xfId="4592" xr:uid="{DE34BEF2-1CF1-482C-98CE-1D13807A1A83}"/>
    <cellStyle name="Currency 4 7 4" xfId="496" xr:uid="{A27C8A6A-4B30-46BE-A353-2A7658DB71C9}"/>
    <cellStyle name="Currency 4 7 4 2" xfId="1771" xr:uid="{A7A8808B-772D-4FB1-BE2E-0E6E9655BC83}"/>
    <cellStyle name="Currency 4 7 4 2 2" xfId="3497" xr:uid="{7AD4D2FE-C4F3-461E-89BB-249E60A6977F}"/>
    <cellStyle name="Currency 4 7 4 2 2 2" xfId="7171" xr:uid="{23DCE79D-5AA2-4C99-97C1-098931377DA9}"/>
    <cellStyle name="Currency 4 7 4 2 3" xfId="5445" xr:uid="{2D48D787-F654-4783-8762-1DCB5E8034C4}"/>
    <cellStyle name="Currency 4 7 4 3" xfId="3498" xr:uid="{40FF269B-94B4-43E4-A9DA-2297E7294ABC}"/>
    <cellStyle name="Currency 4 7 4 3 2" xfId="7172" xr:uid="{85BA1890-F340-4AAE-85C9-3913F29D2424}"/>
    <cellStyle name="Currency 4 7 4 4" xfId="4182" xr:uid="{55904F33-7D43-41E1-8612-2DE22EBC425F}"/>
    <cellStyle name="Currency 4 7 5" xfId="1772" xr:uid="{96205AEC-57EE-4721-9D0D-5353091C147C}"/>
    <cellStyle name="Currency 4 7 5 2" xfId="3499" xr:uid="{B5E098BA-3328-469B-B9BE-BF2ABE337D0B}"/>
    <cellStyle name="Currency 4 7 5 2 2" xfId="7173" xr:uid="{734936C2-56D9-4349-A2D5-A888ADFC9C57}"/>
    <cellStyle name="Currency 4 7 5 3" xfId="5446" xr:uid="{549ACF03-6FE8-4661-A16C-483AA035B0ED}"/>
    <cellStyle name="Currency 4 7 6" xfId="3500" xr:uid="{39184F98-62AC-4515-B390-19D83FB81C59}"/>
    <cellStyle name="Currency 4 7 6 2" xfId="7174" xr:uid="{033718D3-DD2A-4D3B-8984-26DA426253C7}"/>
    <cellStyle name="Currency 4 7 7" xfId="3814" xr:uid="{07DABCB3-102B-45CB-A5AF-06DC2674C67D}"/>
    <cellStyle name="Currency 4 8" xfId="286" xr:uid="{8F375138-E013-48C2-8616-2EC9E2DABB7F}"/>
    <cellStyle name="Currency 4 8 2" xfId="907" xr:uid="{F3D02CD5-E3F6-4FC3-ACC6-A7A2DB71C927}"/>
    <cellStyle name="Currency 4 8 2 2" xfId="1773" xr:uid="{482BA030-6138-4C23-B4A5-E3C8B64C395C}"/>
    <cellStyle name="Currency 4 8 2 2 2" xfId="3501" xr:uid="{8F08D1F2-F651-473F-81C6-849CC8799E6F}"/>
    <cellStyle name="Currency 4 8 2 2 2 2" xfId="7175" xr:uid="{818C3E40-9E14-4D9C-AF14-B74280A028F8}"/>
    <cellStyle name="Currency 4 8 2 2 3" xfId="5447" xr:uid="{B5ACC7C4-270E-402D-9F1D-9C294BEA4F4F}"/>
    <cellStyle name="Currency 4 8 2 3" xfId="3502" xr:uid="{5EBEE7DB-C223-4321-813E-37C547E946E6}"/>
    <cellStyle name="Currency 4 8 2 3 2" xfId="7176" xr:uid="{C48A86CD-AEE6-43FE-B1B4-EA8F2856B7DA}"/>
    <cellStyle name="Currency 4 8 2 4" xfId="4593" xr:uid="{9DAE79FC-B696-4124-A285-BE067FF69C14}"/>
    <cellStyle name="Currency 4 8 3" xfId="1774" xr:uid="{161109ED-0EE7-47F4-B27A-48448921104B}"/>
    <cellStyle name="Currency 4 8 3 2" xfId="3503" xr:uid="{658B8D0B-EFC6-4243-A434-8F702A8F7788}"/>
    <cellStyle name="Currency 4 8 3 2 2" xfId="7177" xr:uid="{2A8F5E06-AF0C-49BB-B605-5F7198D3E0B2}"/>
    <cellStyle name="Currency 4 8 3 3" xfId="5448" xr:uid="{E1C430A9-95EB-4857-8A78-56EE4DAF2463}"/>
    <cellStyle name="Currency 4 8 4" xfId="3504" xr:uid="{FC0A50AE-A805-477C-8C37-75C099717074}"/>
    <cellStyle name="Currency 4 8 4 2" xfId="7178" xr:uid="{AB1F9A43-B4C1-4303-8E06-B6D7FFE444D4}"/>
    <cellStyle name="Currency 4 8 5" xfId="3977" xr:uid="{991113B8-D563-42E0-B68D-93B5CAFE263B}"/>
    <cellStyle name="Currency 4 9" xfId="908" xr:uid="{71D9A425-CBAE-4AD0-AE18-50B24A40573B}"/>
    <cellStyle name="Currency 4 9 2" xfId="1775" xr:uid="{71AF30D9-5706-44C3-85CA-35638A1DDF27}"/>
    <cellStyle name="Currency 4 9 2 2" xfId="3505" xr:uid="{E6C4423A-7FBF-46CB-8D90-F2C17D02797A}"/>
    <cellStyle name="Currency 4 9 2 2 2" xfId="7179" xr:uid="{9D02CF69-02BB-4E93-B17C-90F510514B7E}"/>
    <cellStyle name="Currency 4 9 2 3" xfId="5449" xr:uid="{C42111C5-33C9-4D89-8AE5-6EA226339014}"/>
    <cellStyle name="Currency 4 9 3" xfId="3506" xr:uid="{7433685D-4C7A-4BD4-9A5E-DE2B4DA80121}"/>
    <cellStyle name="Currency 4 9 3 2" xfId="7180" xr:uid="{098E6EF9-48C8-4811-BEED-740D96FE0D9D}"/>
    <cellStyle name="Currency 4 9 4" xfId="4594" xr:uid="{F016E70A-2A95-4BAA-8E65-0B4B655BD588}"/>
    <cellStyle name="Currency 5" xfId="81" xr:uid="{9442C4D4-E072-4CFC-9A13-9684F3C90C2A}"/>
    <cellStyle name="Currency 5 10" xfId="1776" xr:uid="{16F196B9-B022-4AB5-8E04-D96D97967958}"/>
    <cellStyle name="Currency 5 10 2" xfId="3507" xr:uid="{ED4BFAB7-9956-485D-A460-4542DCE00D05}"/>
    <cellStyle name="Currency 5 10 2 2" xfId="7181" xr:uid="{E35965FE-8900-420A-AC48-B9A4ABB33FBF}"/>
    <cellStyle name="Currency 5 10 3" xfId="5450" xr:uid="{A4BB0CAA-2E52-43BD-BA2E-A490D0110BED}"/>
    <cellStyle name="Currency 5 11" xfId="3508" xr:uid="{110F9E3E-A85B-4981-8BCC-2EE5E51B84C5}"/>
    <cellStyle name="Currency 5 11 2" xfId="7182" xr:uid="{4E2EC50A-8F0A-46ED-8E3A-B6B849EE62A9}"/>
    <cellStyle name="Currency 5 12" xfId="3796" xr:uid="{32533683-BEE8-4119-B725-1EAB1D012383}"/>
    <cellStyle name="Currency 5 2" xfId="82" xr:uid="{E1F56FF0-6274-475E-B2B7-4B3EE8A4785B}"/>
    <cellStyle name="Currency 5 2 2" xfId="144" xr:uid="{A1000D37-AE7E-4DFE-B2C7-BE4DF4CA3508}"/>
    <cellStyle name="Currency 5 2 2 2" xfId="353" xr:uid="{A457FB06-817F-4971-912E-DD4016078796}"/>
    <cellStyle name="Currency 5 2 2 2 2" xfId="909" xr:uid="{E684667E-8CE2-4C2F-AF8A-B94C49F55DE4}"/>
    <cellStyle name="Currency 5 2 2 2 2 2" xfId="1777" xr:uid="{84008DDF-EC12-4726-BB4E-6A356D7173E8}"/>
    <cellStyle name="Currency 5 2 2 2 2 2 2" xfId="3509" xr:uid="{30128B5F-7556-4724-815B-60AC983F735D}"/>
    <cellStyle name="Currency 5 2 2 2 2 2 2 2" xfId="7183" xr:uid="{9C8D01B8-3F12-40E1-BFBE-0B1B316DB817}"/>
    <cellStyle name="Currency 5 2 2 2 2 2 3" xfId="5451" xr:uid="{C884E98D-AB16-4260-8737-8738B7CCC653}"/>
    <cellStyle name="Currency 5 2 2 2 2 3" xfId="3510" xr:uid="{46668EB0-78EA-433B-A41F-572E84ED2720}"/>
    <cellStyle name="Currency 5 2 2 2 2 3 2" xfId="7184" xr:uid="{E465C3FF-FBB3-4CBC-88D3-BC2A168E1698}"/>
    <cellStyle name="Currency 5 2 2 2 2 4" xfId="4595" xr:uid="{BBF1B961-9B37-4820-ADC1-96F7273FE275}"/>
    <cellStyle name="Currency 5 2 2 2 3" xfId="1778" xr:uid="{A91A5E54-341A-4194-B2D7-EC35BDE51F5E}"/>
    <cellStyle name="Currency 5 2 2 2 3 2" xfId="3511" xr:uid="{5084B3B3-78DE-4704-9E51-98B37965DF53}"/>
    <cellStyle name="Currency 5 2 2 2 3 2 2" xfId="7185" xr:uid="{A2D1B01F-6949-4827-B618-E1C1A0705722}"/>
    <cellStyle name="Currency 5 2 2 2 3 3" xfId="5452" xr:uid="{66FCF23E-3422-49F9-81D4-8A84DBA52282}"/>
    <cellStyle name="Currency 5 2 2 2 4" xfId="3512" xr:uid="{C70D5795-5149-430C-8056-46DF0399A890}"/>
    <cellStyle name="Currency 5 2 2 2 4 2" xfId="7186" xr:uid="{382EBD87-B986-4A1E-9930-1ADABD2B3C2E}"/>
    <cellStyle name="Currency 5 2 2 2 5" xfId="4041" xr:uid="{07B7A6CF-CB11-4055-867C-894490C7E71F}"/>
    <cellStyle name="Currency 5 2 2 3" xfId="910" xr:uid="{F085D5BD-9F07-403C-B603-16783669FDC4}"/>
    <cellStyle name="Currency 5 2 2 3 2" xfId="1779" xr:uid="{CA0A63F7-B23A-4DE6-842A-473507CBA1CA}"/>
    <cellStyle name="Currency 5 2 2 3 2 2" xfId="3513" xr:uid="{7D589D31-05A7-408E-BC56-4CFF7DB8AF1A}"/>
    <cellStyle name="Currency 5 2 2 3 2 2 2" xfId="7187" xr:uid="{6E74409C-7C75-4F7C-AFE2-7B294A2FA525}"/>
    <cellStyle name="Currency 5 2 2 3 2 3" xfId="5453" xr:uid="{3B9595D5-BC4F-421A-969E-2B8E88E480D3}"/>
    <cellStyle name="Currency 5 2 2 3 3" xfId="3514" xr:uid="{D5703A49-6E35-4B14-91B8-E98A5FE69BD7}"/>
    <cellStyle name="Currency 5 2 2 3 3 2" xfId="7188" xr:uid="{FE10009E-F9E5-41B1-80E2-F46C873F2811}"/>
    <cellStyle name="Currency 5 2 2 3 4" xfId="4596" xr:uid="{CCE0BC01-C293-4DF5-A092-84C9605B8EAC}"/>
    <cellStyle name="Currency 5 2 2 4" xfId="533" xr:uid="{1B90DE06-D2B7-4974-AC76-107899EFFBA4}"/>
    <cellStyle name="Currency 5 2 2 4 2" xfId="1780" xr:uid="{67799E1D-2B2E-41CD-9DD1-1362D3935CE1}"/>
    <cellStyle name="Currency 5 2 2 4 2 2" xfId="3515" xr:uid="{6BF7FFCA-F058-4B7D-99D7-4801DD0FC338}"/>
    <cellStyle name="Currency 5 2 2 4 2 2 2" xfId="7189" xr:uid="{7A1B4C98-1976-4E3A-8B41-D52AEBB3A266}"/>
    <cellStyle name="Currency 5 2 2 4 2 3" xfId="5454" xr:uid="{4F45B50D-33A9-4B8E-8552-E890C75FCD10}"/>
    <cellStyle name="Currency 5 2 2 4 3" xfId="3516" xr:uid="{27399C47-29AD-470D-A123-1C77EDCE398E}"/>
    <cellStyle name="Currency 5 2 2 4 3 2" xfId="7190" xr:uid="{D5B73451-4BC9-4461-BBA2-F5A380F4D0EC}"/>
    <cellStyle name="Currency 5 2 2 4 4" xfId="4219" xr:uid="{984E3617-E4CF-4B0D-8D2A-6EE02B4BEFFC}"/>
    <cellStyle name="Currency 5 2 2 5" xfId="1781" xr:uid="{BF58B435-E77A-4EC1-BA12-0009BBF62EBD}"/>
    <cellStyle name="Currency 5 2 2 5 2" xfId="3517" xr:uid="{CF3CE6BB-82B2-421C-88D7-9EADCEB6B6E1}"/>
    <cellStyle name="Currency 5 2 2 5 2 2" xfId="7191" xr:uid="{72B8C2FD-7F14-4E7C-B939-4B8318B492D7}"/>
    <cellStyle name="Currency 5 2 2 5 3" xfId="5455" xr:uid="{6595299C-7EC8-4C81-8F29-2B58D52EF198}"/>
    <cellStyle name="Currency 5 2 2 6" xfId="3518" xr:uid="{526A91AD-48F3-4209-9F5B-D41355ED4031}"/>
    <cellStyle name="Currency 5 2 2 6 2" xfId="7192" xr:uid="{55BD81F2-3236-4881-9126-361B838028B9}"/>
    <cellStyle name="Currency 5 2 2 7" xfId="3851" xr:uid="{C8C5392C-3AC0-41A1-ACA3-D85B1B43C2CD}"/>
    <cellStyle name="Currency 5 2 3" xfId="296" xr:uid="{B00C5884-0509-49E6-B217-2528F0403EB5}"/>
    <cellStyle name="Currency 5 2 3 2" xfId="911" xr:uid="{1CA80BFC-E08C-401F-9C09-2C20713B3699}"/>
    <cellStyle name="Currency 5 2 3 2 2" xfId="1782" xr:uid="{7A548E01-7C5C-4D2A-A1F3-6BACAD437BBF}"/>
    <cellStyle name="Currency 5 2 3 2 2 2" xfId="3519" xr:uid="{B1040271-E58C-405A-BB75-E80E0CE71BD3}"/>
    <cellStyle name="Currency 5 2 3 2 2 2 2" xfId="7193" xr:uid="{0BBC2DDA-6B70-43B2-80DE-E8B897252204}"/>
    <cellStyle name="Currency 5 2 3 2 2 3" xfId="5456" xr:uid="{66AA75A1-8ED1-4BEC-A383-0FD0F53D9D50}"/>
    <cellStyle name="Currency 5 2 3 2 3" xfId="3520" xr:uid="{5D7555DB-C5C9-4B32-BB56-1A2BD0FEAA8F}"/>
    <cellStyle name="Currency 5 2 3 2 3 2" xfId="7194" xr:uid="{CEABC048-7E17-4749-AD1A-078E56CF19B6}"/>
    <cellStyle name="Currency 5 2 3 2 4" xfId="4597" xr:uid="{70C86A5C-6A92-4F29-86FA-7B5F6F2DC1F2}"/>
    <cellStyle name="Currency 5 2 3 3" xfId="1783" xr:uid="{A5C6288A-6DE1-42ED-A117-13E9248C47FF}"/>
    <cellStyle name="Currency 5 2 3 3 2" xfId="3521" xr:uid="{9A7A1AF8-59BF-4483-A2AD-26F2D48C59DA}"/>
    <cellStyle name="Currency 5 2 3 3 2 2" xfId="7195" xr:uid="{B61E60A9-89DA-4C7C-905B-26761BB38B20}"/>
    <cellStyle name="Currency 5 2 3 3 3" xfId="5457" xr:uid="{EF33074B-E2F2-4FB7-871E-E68D62E20D22}"/>
    <cellStyle name="Currency 5 2 3 4" xfId="3522" xr:uid="{5E4F3E8D-1B50-4E1B-9AC2-B2BF6A6758C4}"/>
    <cellStyle name="Currency 5 2 3 4 2" xfId="7196" xr:uid="{436661F2-259E-43C4-9D89-2129B011E2C4}"/>
    <cellStyle name="Currency 5 2 3 5" xfId="3987" xr:uid="{631A2BEF-FDE3-424A-B3C6-4393B0760560}"/>
    <cellStyle name="Currency 5 2 4" xfId="912" xr:uid="{E910A324-2BC0-4EE1-8F28-66F07FC232C4}"/>
    <cellStyle name="Currency 5 2 4 2" xfId="1784" xr:uid="{EAAB8AC5-C8E7-458A-8467-F579DFDC14FA}"/>
    <cellStyle name="Currency 5 2 4 2 2" xfId="3523" xr:uid="{97DD2AB2-1CD3-4C66-8320-7BA4A8C27BB3}"/>
    <cellStyle name="Currency 5 2 4 2 2 2" xfId="7197" xr:uid="{7CB0E657-60BB-4D86-B10B-B63EE6D65486}"/>
    <cellStyle name="Currency 5 2 4 2 3" xfId="5458" xr:uid="{2D821E7C-4C3A-4A60-9142-174ED8D247DF}"/>
    <cellStyle name="Currency 5 2 4 3" xfId="3524" xr:uid="{3B970E61-8728-4ED9-8FF4-4B50C2C4FAC3}"/>
    <cellStyle name="Currency 5 2 4 3 2" xfId="7198" xr:uid="{A88E7B3B-E3FA-4F15-A2C1-4C35E97AEC86}"/>
    <cellStyle name="Currency 5 2 4 4" xfId="4598" xr:uid="{1500AEF3-4C51-40B9-8A6A-820D6F94094F}"/>
    <cellStyle name="Currency 5 2 5" xfId="479" xr:uid="{9FD393E8-DF4D-46EB-9507-460ED4BF932F}"/>
    <cellStyle name="Currency 5 2 5 2" xfId="1785" xr:uid="{5714FBC7-70F3-4706-88A7-D03D0CFB8DEF}"/>
    <cellStyle name="Currency 5 2 5 2 2" xfId="3525" xr:uid="{359954E9-BF18-4DB7-A0AF-117A11F8B4CB}"/>
    <cellStyle name="Currency 5 2 5 2 2 2" xfId="7199" xr:uid="{1E2D5C86-BE02-4BCE-B40A-AF85C907619A}"/>
    <cellStyle name="Currency 5 2 5 2 3" xfId="5459" xr:uid="{253F868B-78C3-448F-A137-5AC0488950F3}"/>
    <cellStyle name="Currency 5 2 5 3" xfId="3526" xr:uid="{E6F011F5-2DAF-484E-8F4C-3EA79592F4B4}"/>
    <cellStyle name="Currency 5 2 5 3 2" xfId="7200" xr:uid="{5213514B-8388-4E32-BE28-D90A8DFBAF7E}"/>
    <cellStyle name="Currency 5 2 5 4" xfId="4165" xr:uid="{3967AEE8-9E26-446C-9E32-F5D19E2ED678}"/>
    <cellStyle name="Currency 5 2 6" xfId="1786" xr:uid="{463370A5-53A7-4B42-B913-30FC18C0EC63}"/>
    <cellStyle name="Currency 5 2 6 2" xfId="3527" xr:uid="{886DC108-7674-4B6C-BB0A-04A6E8A5C0DE}"/>
    <cellStyle name="Currency 5 2 6 2 2" xfId="7201" xr:uid="{91C94A57-2D03-4338-BA0A-C41FD7962A9D}"/>
    <cellStyle name="Currency 5 2 6 3" xfId="5460" xr:uid="{771F3DB8-1021-4FE0-ABD7-8B2B1F657C6B}"/>
    <cellStyle name="Currency 5 2 7" xfId="3528" xr:uid="{60575DAA-525C-4880-BCC4-C8E215F133B4}"/>
    <cellStyle name="Currency 5 2 7 2" xfId="7202" xr:uid="{B9FDA95D-8BC4-461D-95D5-C6CB12CD63EC}"/>
    <cellStyle name="Currency 5 2 8" xfId="3797" xr:uid="{921F0F4D-008D-4171-B27F-E3185BE439EA}"/>
    <cellStyle name="Currency 5 3" xfId="83" xr:uid="{CAB97706-9240-4493-8A8C-1A036BF88CE9}"/>
    <cellStyle name="Currency 5 3 2" xfId="158" xr:uid="{12FC8278-C1F2-4E86-96E8-8A0A00112B7B}"/>
    <cellStyle name="Currency 5 3 2 2" xfId="367" xr:uid="{D75C711C-D1FF-422A-99FF-4FD8D319FF09}"/>
    <cellStyle name="Currency 5 3 2 2 2" xfId="913" xr:uid="{5A705CC8-6836-4BC0-A457-AF9131C2C72E}"/>
    <cellStyle name="Currency 5 3 2 2 2 2" xfId="1787" xr:uid="{F9FFB182-ED26-42A7-85D3-C96FDF754DD4}"/>
    <cellStyle name="Currency 5 3 2 2 2 2 2" xfId="3529" xr:uid="{E20F5C99-A41F-4CDE-A299-08ACA4CEE47A}"/>
    <cellStyle name="Currency 5 3 2 2 2 2 2 2" xfId="7203" xr:uid="{5C69D7C1-6B7E-4D15-B984-8CC3B7791781}"/>
    <cellStyle name="Currency 5 3 2 2 2 2 3" xfId="5461" xr:uid="{4D0E8420-7A34-4653-BAAD-E231A378FD3B}"/>
    <cellStyle name="Currency 5 3 2 2 2 3" xfId="3530" xr:uid="{DC76A1A6-5CBD-4A16-AFF5-AEA8885F5A67}"/>
    <cellStyle name="Currency 5 3 2 2 2 3 2" xfId="7204" xr:uid="{F448B557-C786-4DE3-8510-975FF9E363E9}"/>
    <cellStyle name="Currency 5 3 2 2 2 4" xfId="4599" xr:uid="{78606FBA-7EA6-49A4-9232-D3CB86978ECC}"/>
    <cellStyle name="Currency 5 3 2 2 3" xfId="1788" xr:uid="{880FBDC2-26A8-4202-BED7-7B0D2BA4E6C5}"/>
    <cellStyle name="Currency 5 3 2 2 3 2" xfId="3531" xr:uid="{2741F7C3-9E42-41B2-B290-319B895B89EB}"/>
    <cellStyle name="Currency 5 3 2 2 3 2 2" xfId="7205" xr:uid="{69170493-1CBC-42D6-822A-2D560F1BAA26}"/>
    <cellStyle name="Currency 5 3 2 2 3 3" xfId="5462" xr:uid="{359B3658-2094-47E1-9C6C-2081690E37B7}"/>
    <cellStyle name="Currency 5 3 2 2 4" xfId="3532" xr:uid="{3B1EFB2E-5641-4502-A925-1F0CB46E0B34}"/>
    <cellStyle name="Currency 5 3 2 2 4 2" xfId="7206" xr:uid="{9819B40B-D14F-4DE9-875C-EB0020061A02}"/>
    <cellStyle name="Currency 5 3 2 2 5" xfId="4055" xr:uid="{4C48E576-B8D1-4B1E-A7DE-E9024E7AF78C}"/>
    <cellStyle name="Currency 5 3 2 3" xfId="914" xr:uid="{A17DF5BD-D88C-4A4D-8001-D844833D7BF9}"/>
    <cellStyle name="Currency 5 3 2 3 2" xfId="1789" xr:uid="{76806AC4-DDA9-489C-BF9E-195660D1F422}"/>
    <cellStyle name="Currency 5 3 2 3 2 2" xfId="3533" xr:uid="{ECB9321F-7AF5-495E-9954-AC957BCEF6BA}"/>
    <cellStyle name="Currency 5 3 2 3 2 2 2" xfId="7207" xr:uid="{280D0B5D-E720-445C-B393-103A39C5F54F}"/>
    <cellStyle name="Currency 5 3 2 3 2 3" xfId="5463" xr:uid="{D450AFEE-84BC-4499-B415-4424BB75B95E}"/>
    <cellStyle name="Currency 5 3 2 3 3" xfId="3534" xr:uid="{1DFE8B61-2A01-49F7-A510-3FCAF2F3BF71}"/>
    <cellStyle name="Currency 5 3 2 3 3 2" xfId="7208" xr:uid="{1BD68D3E-F4F5-44D1-864F-C05F06353E24}"/>
    <cellStyle name="Currency 5 3 2 3 4" xfId="4600" xr:uid="{C3DDA812-5AAF-47CA-8395-207216F413A6}"/>
    <cellStyle name="Currency 5 3 2 4" xfId="547" xr:uid="{F79221FE-D3F5-421A-B517-4CE1EAA50720}"/>
    <cellStyle name="Currency 5 3 2 4 2" xfId="1790" xr:uid="{5D1D0026-F933-4124-90A7-12F565F5E40D}"/>
    <cellStyle name="Currency 5 3 2 4 2 2" xfId="3535" xr:uid="{2CDCCC7E-9D4E-4692-AC03-4F5A79038BB2}"/>
    <cellStyle name="Currency 5 3 2 4 2 2 2" xfId="7209" xr:uid="{E7A46D47-0517-46BA-BD1C-4B3B79950D03}"/>
    <cellStyle name="Currency 5 3 2 4 2 3" xfId="5464" xr:uid="{81479A50-4DBD-4D8F-B555-06B45557A958}"/>
    <cellStyle name="Currency 5 3 2 4 3" xfId="3536" xr:uid="{5328F852-CF6F-4DCD-8FE4-EA4969E4D0D9}"/>
    <cellStyle name="Currency 5 3 2 4 3 2" xfId="7210" xr:uid="{A7087E7A-AD51-47CA-B4BD-62C08F558100}"/>
    <cellStyle name="Currency 5 3 2 4 4" xfId="4233" xr:uid="{FCB808CC-F726-4C53-842E-40601E721058}"/>
    <cellStyle name="Currency 5 3 2 5" xfId="1791" xr:uid="{1BF5B569-2111-4F36-B532-CE4492D3BB22}"/>
    <cellStyle name="Currency 5 3 2 5 2" xfId="3537" xr:uid="{DCA1953B-ACDD-40C5-9AED-B5EC69DCE813}"/>
    <cellStyle name="Currency 5 3 2 5 2 2" xfId="7211" xr:uid="{75544827-BA85-4D23-BB63-D05C8491EB28}"/>
    <cellStyle name="Currency 5 3 2 5 3" xfId="5465" xr:uid="{548341EF-C915-45E0-94F6-9807845DB771}"/>
    <cellStyle name="Currency 5 3 2 6" xfId="3538" xr:uid="{AB7BA201-22E6-4340-8E18-4C65235CA2B9}"/>
    <cellStyle name="Currency 5 3 2 6 2" xfId="7212" xr:uid="{836B47EB-F079-4109-8E16-B337C48C128D}"/>
    <cellStyle name="Currency 5 3 2 7" xfId="3865" xr:uid="{44FA7EE4-24A2-4EEC-9BEB-7665B3D55990}"/>
    <cellStyle name="Currency 5 3 3" xfId="297" xr:uid="{1C6143BB-5903-43A8-9EB5-86F6521A0832}"/>
    <cellStyle name="Currency 5 3 3 2" xfId="915" xr:uid="{5B497AC0-D012-43C1-9ABF-CAFF3ED8EE4F}"/>
    <cellStyle name="Currency 5 3 3 2 2" xfId="1792" xr:uid="{7A8B1D81-4646-461F-966D-6150B051F98B}"/>
    <cellStyle name="Currency 5 3 3 2 2 2" xfId="3539" xr:uid="{4CAB58AA-641F-408C-8FCA-4CB027D2CC7B}"/>
    <cellStyle name="Currency 5 3 3 2 2 2 2" xfId="7213" xr:uid="{FA55710E-BC0F-43D9-848B-2BF0CC9A8761}"/>
    <cellStyle name="Currency 5 3 3 2 2 3" xfId="5466" xr:uid="{8B8AA488-BAB5-4D8E-B9C1-257ADA709686}"/>
    <cellStyle name="Currency 5 3 3 2 3" xfId="3540" xr:uid="{7E8BF44A-6185-4B7B-BFDB-B46B46FCC2BD}"/>
    <cellStyle name="Currency 5 3 3 2 3 2" xfId="7214" xr:uid="{2B966B61-8A0D-494F-BC15-464AC759AC9E}"/>
    <cellStyle name="Currency 5 3 3 2 4" xfId="4601" xr:uid="{3D1239A0-4891-48DD-BE56-2645EC1AF10D}"/>
    <cellStyle name="Currency 5 3 3 3" xfId="1793" xr:uid="{1ACD0413-57B0-4938-BDF0-68838A766BFA}"/>
    <cellStyle name="Currency 5 3 3 3 2" xfId="3541" xr:uid="{2EB720F1-3B17-4886-B425-9D57AC4D1349}"/>
    <cellStyle name="Currency 5 3 3 3 2 2" xfId="7215" xr:uid="{802123D0-8492-4017-B2B2-9B58A11C155D}"/>
    <cellStyle name="Currency 5 3 3 3 3" xfId="5467" xr:uid="{065897BB-87BD-4344-A202-DF090B061A0B}"/>
    <cellStyle name="Currency 5 3 3 4" xfId="3542" xr:uid="{F51BDA68-A61A-4128-A3D9-D604E2E5C5DD}"/>
    <cellStyle name="Currency 5 3 3 4 2" xfId="7216" xr:uid="{6CC1EAB3-B0C4-4B42-AFDB-33E6487094E5}"/>
    <cellStyle name="Currency 5 3 3 5" xfId="3988" xr:uid="{3DA3634C-E53A-4BF1-BBA3-D7E3B897CA22}"/>
    <cellStyle name="Currency 5 3 4" xfId="916" xr:uid="{5952637C-4127-4285-B5C4-D255265BCDB1}"/>
    <cellStyle name="Currency 5 3 4 2" xfId="1794" xr:uid="{12759D15-B397-4D53-8226-0711EB3A22A9}"/>
    <cellStyle name="Currency 5 3 4 2 2" xfId="3543" xr:uid="{2930389F-8790-4D92-AD98-626AEEC4E2DE}"/>
    <cellStyle name="Currency 5 3 4 2 2 2" xfId="7217" xr:uid="{5A27B8B3-AA64-470F-84FD-BF9E732892AB}"/>
    <cellStyle name="Currency 5 3 4 2 3" xfId="5468" xr:uid="{801FE151-A285-4681-87BE-234F15A16247}"/>
    <cellStyle name="Currency 5 3 4 3" xfId="3544" xr:uid="{0C0C9321-7B70-49F1-8CD0-8C98E566CDE7}"/>
    <cellStyle name="Currency 5 3 4 3 2" xfId="7218" xr:uid="{3B41DF3C-17D6-4C37-A891-085EE48282EF}"/>
    <cellStyle name="Currency 5 3 4 4" xfId="4602" xr:uid="{DED0DC83-0504-4215-B334-7FFDC69539CA}"/>
    <cellStyle name="Currency 5 3 5" xfId="480" xr:uid="{71BB9EDD-4294-41C9-8527-2CB7DFF511ED}"/>
    <cellStyle name="Currency 5 3 5 2" xfId="1795" xr:uid="{042CE9C8-4AB1-47B6-A3D3-921F64D062FE}"/>
    <cellStyle name="Currency 5 3 5 2 2" xfId="3545" xr:uid="{8C46A5F1-E772-49AD-97AB-3608AD3AAD11}"/>
    <cellStyle name="Currency 5 3 5 2 2 2" xfId="7219" xr:uid="{D61AB4B4-DDEE-4857-9209-851E8A338324}"/>
    <cellStyle name="Currency 5 3 5 2 3" xfId="5469" xr:uid="{06477DC2-BDF5-42CD-AE62-B34CA7391A8A}"/>
    <cellStyle name="Currency 5 3 5 3" xfId="3546" xr:uid="{61DA33EC-4201-47ED-B91E-0459A63AA337}"/>
    <cellStyle name="Currency 5 3 5 3 2" xfId="7220" xr:uid="{CB3A9AC6-9E00-4245-AF4A-7A7F1D851F8C}"/>
    <cellStyle name="Currency 5 3 5 4" xfId="4166" xr:uid="{2A6E95CF-FD23-4E57-AD85-1224A80B30C8}"/>
    <cellStyle name="Currency 5 3 6" xfId="1796" xr:uid="{F7BD5440-D548-4227-97F5-64C39C9F76EF}"/>
    <cellStyle name="Currency 5 3 6 2" xfId="3547" xr:uid="{573FBCCF-ECAB-4670-95F0-F682519324B3}"/>
    <cellStyle name="Currency 5 3 6 2 2" xfId="7221" xr:uid="{15B8F922-C973-49F0-92D5-238647469B5E}"/>
    <cellStyle name="Currency 5 3 6 3" xfId="5470" xr:uid="{2726C80C-A861-4EDD-B385-C35643BE9BC2}"/>
    <cellStyle name="Currency 5 3 7" xfId="3548" xr:uid="{7E66F64B-BC92-4FDE-A7AC-3ABC6DEF7185}"/>
    <cellStyle name="Currency 5 3 7 2" xfId="7222" xr:uid="{FE4CAC77-B966-43A6-B0FA-9FD4247BD8BC}"/>
    <cellStyle name="Currency 5 3 8" xfId="3798" xr:uid="{CA634894-9125-49F7-B640-CDD006533B02}"/>
    <cellStyle name="Currency 5 4" xfId="84" xr:uid="{3E3E85EA-787D-4C49-9F22-DC5E2BBA0D91}"/>
    <cellStyle name="Currency 5 4 2" xfId="178" xr:uid="{0882C51E-9FCC-4214-87D2-13FCBDC87997}"/>
    <cellStyle name="Currency 5 4 2 2" xfId="387" xr:uid="{28FFB285-65D7-4B1B-BA8B-E3EEB8CD8F95}"/>
    <cellStyle name="Currency 5 4 2 2 2" xfId="917" xr:uid="{609BC91F-8E0F-41B8-9E74-3BBF4C2EEE94}"/>
    <cellStyle name="Currency 5 4 2 2 2 2" xfId="1797" xr:uid="{B986FFA5-A7F9-42CA-B968-755D4918B4CC}"/>
    <cellStyle name="Currency 5 4 2 2 2 2 2" xfId="3549" xr:uid="{0F135435-880E-401E-84BC-037E497FB446}"/>
    <cellStyle name="Currency 5 4 2 2 2 2 2 2" xfId="7223" xr:uid="{F98983DA-C501-4F63-9629-B5A7EFFE8FA4}"/>
    <cellStyle name="Currency 5 4 2 2 2 2 3" xfId="5471" xr:uid="{6179920C-8A6C-49DD-95C4-5E06DECC88A6}"/>
    <cellStyle name="Currency 5 4 2 2 2 3" xfId="3550" xr:uid="{F8D96132-5CA2-4396-83DC-0F4D9EEFAF4D}"/>
    <cellStyle name="Currency 5 4 2 2 2 3 2" xfId="7224" xr:uid="{A710D82E-28F6-4111-B91F-F50277B96592}"/>
    <cellStyle name="Currency 5 4 2 2 2 4" xfId="4603" xr:uid="{96CBFAA2-0F19-496E-950B-33F797A56CD1}"/>
    <cellStyle name="Currency 5 4 2 2 3" xfId="1798" xr:uid="{3B44009E-8635-4630-A04B-A123DFC76E1F}"/>
    <cellStyle name="Currency 5 4 2 2 3 2" xfId="3551" xr:uid="{ED57A0A0-2583-402A-8D87-35408037D284}"/>
    <cellStyle name="Currency 5 4 2 2 3 2 2" xfId="7225" xr:uid="{C0815D02-785C-49D3-9CCC-ED17A298F05C}"/>
    <cellStyle name="Currency 5 4 2 2 3 3" xfId="5472" xr:uid="{94449AB3-1EED-474F-87B8-05D3765C5209}"/>
    <cellStyle name="Currency 5 4 2 2 4" xfId="3552" xr:uid="{BFC5E828-CCF9-4F19-9D5A-25D02790E72D}"/>
    <cellStyle name="Currency 5 4 2 2 4 2" xfId="7226" xr:uid="{6056F1A9-BF68-4DAD-AF5F-7198FA228FCE}"/>
    <cellStyle name="Currency 5 4 2 2 5" xfId="4075" xr:uid="{5B634520-3B83-470A-A3D0-F1EDEAA4A664}"/>
    <cellStyle name="Currency 5 4 2 3" xfId="918" xr:uid="{9F638D9B-552C-464B-846F-8A84388ABAD9}"/>
    <cellStyle name="Currency 5 4 2 3 2" xfId="1799" xr:uid="{83F5C58C-28F8-4B7D-8263-AE8A707B1DE2}"/>
    <cellStyle name="Currency 5 4 2 3 2 2" xfId="3553" xr:uid="{03148535-B7CD-4840-A65F-D0AD05D9E911}"/>
    <cellStyle name="Currency 5 4 2 3 2 2 2" xfId="7227" xr:uid="{0D0505EB-7FE3-4B78-9104-1772D3DDFD83}"/>
    <cellStyle name="Currency 5 4 2 3 2 3" xfId="5473" xr:uid="{77A5A72E-6A0C-40C7-BCD7-7D63B1F5988B}"/>
    <cellStyle name="Currency 5 4 2 3 3" xfId="3554" xr:uid="{085B5113-68E7-48B7-9201-FD82F0016DAA}"/>
    <cellStyle name="Currency 5 4 2 3 3 2" xfId="7228" xr:uid="{51BAE3C4-CC42-4B67-A42F-92F466D5494D}"/>
    <cellStyle name="Currency 5 4 2 3 4" xfId="4604" xr:uid="{3A68D510-324F-4C35-8343-4D06A16EB512}"/>
    <cellStyle name="Currency 5 4 2 4" xfId="567" xr:uid="{D6C61C1A-5F13-4653-AB9A-142198CA5BE6}"/>
    <cellStyle name="Currency 5 4 2 4 2" xfId="1800" xr:uid="{D6DBB26B-ABA8-4239-B16B-A2AB28B7F319}"/>
    <cellStyle name="Currency 5 4 2 4 2 2" xfId="3555" xr:uid="{4D5996DE-DD1E-4913-9259-E25DC2B4E73A}"/>
    <cellStyle name="Currency 5 4 2 4 2 2 2" xfId="7229" xr:uid="{EE2A20B7-EE92-45A8-9813-3311AD80CD59}"/>
    <cellStyle name="Currency 5 4 2 4 2 3" xfId="5474" xr:uid="{187CE03B-A345-464F-867E-CCB20D91302A}"/>
    <cellStyle name="Currency 5 4 2 4 3" xfId="3556" xr:uid="{C2D569B2-B1F8-4C17-8A26-2F2BAFA33480}"/>
    <cellStyle name="Currency 5 4 2 4 3 2" xfId="7230" xr:uid="{863F481E-EE4E-470A-BDC2-FE737299B322}"/>
    <cellStyle name="Currency 5 4 2 4 4" xfId="4253" xr:uid="{8C73D42C-0DF1-4038-B029-219B8D2E196F}"/>
    <cellStyle name="Currency 5 4 2 5" xfId="1801" xr:uid="{BA1A180F-641E-4B6C-B9A7-051BF787B57F}"/>
    <cellStyle name="Currency 5 4 2 5 2" xfId="3557" xr:uid="{785B0226-49BE-4E79-B0AE-867AC058A0CC}"/>
    <cellStyle name="Currency 5 4 2 5 2 2" xfId="7231" xr:uid="{0B724AB6-EDB2-4FB8-9AE5-7D83A5CE536A}"/>
    <cellStyle name="Currency 5 4 2 5 3" xfId="5475" xr:uid="{07794E99-74B1-4D6D-8018-0AC4725FA480}"/>
    <cellStyle name="Currency 5 4 2 6" xfId="3558" xr:uid="{F6F0B1C8-BA7B-466A-9DF9-28B6771B5807}"/>
    <cellStyle name="Currency 5 4 2 6 2" xfId="7232" xr:uid="{E1ED1CD2-FD06-4B88-9873-B4435FFC92EA}"/>
    <cellStyle name="Currency 5 4 2 7" xfId="3885" xr:uid="{301D341A-F884-44BA-A7D1-178660D68DB3}"/>
    <cellStyle name="Currency 5 4 3" xfId="298" xr:uid="{A9E7CD56-E626-4AA1-9836-9A95716C0EA4}"/>
    <cellStyle name="Currency 5 4 3 2" xfId="919" xr:uid="{BF168A40-DE86-4425-A69C-E7F0A59AF7F0}"/>
    <cellStyle name="Currency 5 4 3 2 2" xfId="1802" xr:uid="{9999E045-79BA-4D3B-8133-2F7FEC979C98}"/>
    <cellStyle name="Currency 5 4 3 2 2 2" xfId="3559" xr:uid="{C01FE31C-9BB1-4C5F-B771-1FA440D7AC92}"/>
    <cellStyle name="Currency 5 4 3 2 2 2 2" xfId="7233" xr:uid="{C3D81AEA-E5A1-4691-9FFF-43D7EE5FF161}"/>
    <cellStyle name="Currency 5 4 3 2 2 3" xfId="5476" xr:uid="{777C05FE-CF20-4AB6-BFEB-5B2CF493B002}"/>
    <cellStyle name="Currency 5 4 3 2 3" xfId="3560" xr:uid="{1D33FB69-C161-482B-A873-13CB3D0471D4}"/>
    <cellStyle name="Currency 5 4 3 2 3 2" xfId="7234" xr:uid="{12CAB301-EB93-4846-BBE7-0C262CFC2E11}"/>
    <cellStyle name="Currency 5 4 3 2 4" xfId="4605" xr:uid="{F74D7E1D-EF6F-4F0A-84E4-666B980CBA22}"/>
    <cellStyle name="Currency 5 4 3 3" xfId="1803" xr:uid="{9C4E9F80-8E8D-4717-AAE2-D7C6EF1290EE}"/>
    <cellStyle name="Currency 5 4 3 3 2" xfId="3561" xr:uid="{BB9ADE18-6B10-4B29-A895-BCC960FE2B0E}"/>
    <cellStyle name="Currency 5 4 3 3 2 2" xfId="7235" xr:uid="{A765AE02-1F98-41D4-A0B6-A03E947AAA76}"/>
    <cellStyle name="Currency 5 4 3 3 3" xfId="5477" xr:uid="{E0229EB1-943B-420A-9E8A-866FF1F27021}"/>
    <cellStyle name="Currency 5 4 3 4" xfId="3562" xr:uid="{BD68BCCA-E1D2-4C32-AB78-6C23D411446D}"/>
    <cellStyle name="Currency 5 4 3 4 2" xfId="7236" xr:uid="{8D086517-182E-4405-9655-9534EC1C0179}"/>
    <cellStyle name="Currency 5 4 3 5" xfId="3989" xr:uid="{733F3F69-89FF-40E0-B09E-9965DB7B28A2}"/>
    <cellStyle name="Currency 5 4 4" xfId="920" xr:uid="{3CDDE9C5-DC10-40F8-B4E8-BA240FF1C0F5}"/>
    <cellStyle name="Currency 5 4 4 2" xfId="1804" xr:uid="{5CC1E795-2626-481F-8573-273BF7FAA13E}"/>
    <cellStyle name="Currency 5 4 4 2 2" xfId="3563" xr:uid="{DB9EB552-DD02-47CF-96B8-49135D5B3C8D}"/>
    <cellStyle name="Currency 5 4 4 2 2 2" xfId="7237" xr:uid="{281266D8-680C-4D85-B423-1264E44DA4E9}"/>
    <cellStyle name="Currency 5 4 4 2 3" xfId="5478" xr:uid="{CFD9D50C-FF3C-4F9B-9867-15E4952C43F0}"/>
    <cellStyle name="Currency 5 4 4 3" xfId="3564" xr:uid="{E79A62CF-CC89-4CAB-B501-83EFD9154B4D}"/>
    <cellStyle name="Currency 5 4 4 3 2" xfId="7238" xr:uid="{BFE76012-99F0-4264-B757-8BA755D9E24A}"/>
    <cellStyle name="Currency 5 4 4 4" xfId="4606" xr:uid="{5201CCAE-79E6-4024-A68A-8E82C0D13B1F}"/>
    <cellStyle name="Currency 5 4 5" xfId="481" xr:uid="{15957892-4E54-40EB-B7BD-AD2D883776C0}"/>
    <cellStyle name="Currency 5 4 5 2" xfId="1805" xr:uid="{869DAB5A-8D9B-4591-83C2-90ADFC1D46CD}"/>
    <cellStyle name="Currency 5 4 5 2 2" xfId="3565" xr:uid="{FECEB3D9-0C52-46C3-B8AF-2DF604B32F82}"/>
    <cellStyle name="Currency 5 4 5 2 2 2" xfId="7239" xr:uid="{B69E7660-A5A0-43EC-A757-E4D77376C619}"/>
    <cellStyle name="Currency 5 4 5 2 3" xfId="5479" xr:uid="{3812D51B-5B84-4F75-84D6-E45439487ACF}"/>
    <cellStyle name="Currency 5 4 5 3" xfId="3566" xr:uid="{1DF8234E-5064-447D-A7C1-50C64A1AA97D}"/>
    <cellStyle name="Currency 5 4 5 3 2" xfId="7240" xr:uid="{D37E0FDF-AB7C-45E4-9320-8B4EBF3CAC4E}"/>
    <cellStyle name="Currency 5 4 5 4" xfId="4167" xr:uid="{5A51C1FD-DDC7-4467-9E65-691E6679F6C5}"/>
    <cellStyle name="Currency 5 4 6" xfId="1806" xr:uid="{6D2A1900-7581-4DCD-8632-53E58CBAFD43}"/>
    <cellStyle name="Currency 5 4 6 2" xfId="3567" xr:uid="{5CBF4847-4A51-4F1F-B98E-77660696A959}"/>
    <cellStyle name="Currency 5 4 6 2 2" xfId="7241" xr:uid="{23216980-F997-48A1-B081-02F0B6BE7603}"/>
    <cellStyle name="Currency 5 4 6 3" xfId="5480" xr:uid="{26F8389B-504D-44FB-96B2-4BF818CE5267}"/>
    <cellStyle name="Currency 5 4 7" xfId="3568" xr:uid="{1E8E7F9B-76D0-41A2-A77D-4271B1AB32F9}"/>
    <cellStyle name="Currency 5 4 7 2" xfId="7242" xr:uid="{0EF8E467-2909-43A3-8976-1DC2D97E8231}"/>
    <cellStyle name="Currency 5 4 8" xfId="3799" xr:uid="{DBBE52C4-70DD-4798-AD93-A0E7622890A2}"/>
    <cellStyle name="Currency 5 5" xfId="85" xr:uid="{F77C9AA2-73D2-4D55-9063-0065DD85364A}"/>
    <cellStyle name="Currency 5 5 2" xfId="128" xr:uid="{064585DF-2E54-4670-AA38-9C8ED8262954}"/>
    <cellStyle name="Currency 5 5 2 2" xfId="337" xr:uid="{2E24C708-2F61-4176-B4D5-408440BBE516}"/>
    <cellStyle name="Currency 5 5 2 2 2" xfId="921" xr:uid="{6D5870F8-3F5C-4F2C-855F-96F5AFE740C7}"/>
    <cellStyle name="Currency 5 5 2 2 2 2" xfId="1807" xr:uid="{9ACFF359-479A-4884-9D0C-7050F1D9DCD0}"/>
    <cellStyle name="Currency 5 5 2 2 2 2 2" xfId="3569" xr:uid="{05554550-38F5-439B-9815-A3ACE6679A1B}"/>
    <cellStyle name="Currency 5 5 2 2 2 2 2 2" xfId="7243" xr:uid="{AE8FB1CE-15D9-4F6D-A90F-9E8BF300B143}"/>
    <cellStyle name="Currency 5 5 2 2 2 2 3" xfId="5481" xr:uid="{B9CE8010-813D-43D3-AA0D-280F987B12EB}"/>
    <cellStyle name="Currency 5 5 2 2 2 3" xfId="3570" xr:uid="{7E59C601-4694-462B-A014-73D8224A0601}"/>
    <cellStyle name="Currency 5 5 2 2 2 3 2" xfId="7244" xr:uid="{6EC94FBB-7030-4DD0-ACA8-30F59FA4F0CD}"/>
    <cellStyle name="Currency 5 5 2 2 2 4" xfId="4607" xr:uid="{34F35504-71B4-4501-B5B6-A4A3B9261E0C}"/>
    <cellStyle name="Currency 5 5 2 2 3" xfId="1808" xr:uid="{CDEAF74E-2F45-41E6-A357-CE693779CEE2}"/>
    <cellStyle name="Currency 5 5 2 2 3 2" xfId="3571" xr:uid="{C1541C31-6649-4CC2-BAA9-358D2E999EC4}"/>
    <cellStyle name="Currency 5 5 2 2 3 2 2" xfId="7245" xr:uid="{8C0E3064-4C06-4A2E-AC81-D19505800820}"/>
    <cellStyle name="Currency 5 5 2 2 3 3" xfId="5482" xr:uid="{59B3768E-ADDF-4BF5-8908-0C96DDFA66BE}"/>
    <cellStyle name="Currency 5 5 2 2 4" xfId="3572" xr:uid="{FC4878C6-09E2-4C21-B44C-56B0575036DD}"/>
    <cellStyle name="Currency 5 5 2 2 4 2" xfId="7246" xr:uid="{BD24089A-DD09-45F9-94CA-704E98B282C1}"/>
    <cellStyle name="Currency 5 5 2 2 5" xfId="4025" xr:uid="{3DFCD657-D0F5-411E-9E04-DECD8352D13C}"/>
    <cellStyle name="Currency 5 5 2 3" xfId="922" xr:uid="{13671995-1DC6-4648-A848-F4259BD06929}"/>
    <cellStyle name="Currency 5 5 2 3 2" xfId="1809" xr:uid="{A1F5868A-03CB-4B83-9CD5-38FA57D8AD64}"/>
    <cellStyle name="Currency 5 5 2 3 2 2" xfId="3573" xr:uid="{CD30FED6-5B67-4A6C-9CBD-5AEFD18387E9}"/>
    <cellStyle name="Currency 5 5 2 3 2 2 2" xfId="7247" xr:uid="{AA293505-B75C-4991-B032-9DF6E98D4226}"/>
    <cellStyle name="Currency 5 5 2 3 2 3" xfId="5483" xr:uid="{0760B3B1-B5BD-4588-9EAE-EE51A06A42B8}"/>
    <cellStyle name="Currency 5 5 2 3 3" xfId="3574" xr:uid="{736EB87E-3120-43E9-89E3-FDC9444087E0}"/>
    <cellStyle name="Currency 5 5 2 3 3 2" xfId="7248" xr:uid="{E4BADB9E-F90A-4CB4-BDA1-09C313C21B08}"/>
    <cellStyle name="Currency 5 5 2 3 4" xfId="4608" xr:uid="{411ECCB4-1341-403C-A1AB-768CC7F5A358}"/>
    <cellStyle name="Currency 5 5 2 4" xfId="517" xr:uid="{A0B1A435-4B5A-43F8-87C1-307C65C46D87}"/>
    <cellStyle name="Currency 5 5 2 4 2" xfId="1810" xr:uid="{6E269ECF-229C-4EF6-BC59-C1C53D9F1AE0}"/>
    <cellStyle name="Currency 5 5 2 4 2 2" xfId="3575" xr:uid="{74ED311A-86E2-44F6-B3EB-83533AE40C20}"/>
    <cellStyle name="Currency 5 5 2 4 2 2 2" xfId="7249" xr:uid="{7D4F81EC-4287-4A62-AB2C-3AF1EE16CE7B}"/>
    <cellStyle name="Currency 5 5 2 4 2 3" xfId="5484" xr:uid="{E951EDFD-A7FA-4F82-9FAA-7512C13785E2}"/>
    <cellStyle name="Currency 5 5 2 4 3" xfId="3576" xr:uid="{9D7D01DD-9005-4545-BCB6-5A27AC76408D}"/>
    <cellStyle name="Currency 5 5 2 4 3 2" xfId="7250" xr:uid="{62AFA98E-B904-43A5-9622-F14964495002}"/>
    <cellStyle name="Currency 5 5 2 4 4" xfId="4203" xr:uid="{B66A0BB0-AC9B-44B8-8107-A9DC4D92FC51}"/>
    <cellStyle name="Currency 5 5 2 5" xfId="1811" xr:uid="{D6DA5FEF-08D3-4ADF-9616-85CD89E06081}"/>
    <cellStyle name="Currency 5 5 2 5 2" xfId="3577" xr:uid="{9FD72DB0-C5B7-4B3E-BCDA-F8FD11A418DA}"/>
    <cellStyle name="Currency 5 5 2 5 2 2" xfId="7251" xr:uid="{B8D195E8-EDD0-4170-8109-4265A6E16010}"/>
    <cellStyle name="Currency 5 5 2 5 3" xfId="5485" xr:uid="{A7F7495F-F343-4B77-A7C0-E869015E19A0}"/>
    <cellStyle name="Currency 5 5 2 6" xfId="3578" xr:uid="{2D121CF5-9938-485C-BA32-BB949399D06F}"/>
    <cellStyle name="Currency 5 5 2 6 2" xfId="7252" xr:uid="{A9792C30-209C-4ED9-8B29-BCC4C40684F6}"/>
    <cellStyle name="Currency 5 5 2 7" xfId="3835" xr:uid="{0B5010C6-1C71-4A0E-9C4E-A4D302665B09}"/>
    <cellStyle name="Currency 5 5 3" xfId="299" xr:uid="{F11F32BF-A96B-4928-8EAF-42A9FD8D21A9}"/>
    <cellStyle name="Currency 5 5 3 2" xfId="923" xr:uid="{FA6D7593-D405-4920-A0E3-15F4B0FCEF77}"/>
    <cellStyle name="Currency 5 5 3 2 2" xfId="1812" xr:uid="{E92383BB-278F-4EF9-B4E4-5C4C2C2C8605}"/>
    <cellStyle name="Currency 5 5 3 2 2 2" xfId="3579" xr:uid="{CDB1238B-1892-48F8-930F-ACB6E063DE2C}"/>
    <cellStyle name="Currency 5 5 3 2 2 2 2" xfId="7253" xr:uid="{A0D49E64-B877-4532-AE11-6B37449121F4}"/>
    <cellStyle name="Currency 5 5 3 2 2 3" xfId="5486" xr:uid="{0768F278-D0AE-4EA2-8BC5-C004C0C3773E}"/>
    <cellStyle name="Currency 5 5 3 2 3" xfId="3580" xr:uid="{27CF70FD-1CF2-4060-B3C4-2686E2ACC535}"/>
    <cellStyle name="Currency 5 5 3 2 3 2" xfId="7254" xr:uid="{85AE7E75-2B2F-4984-84A6-141D65A6D950}"/>
    <cellStyle name="Currency 5 5 3 2 4" xfId="4609" xr:uid="{D913B216-7660-4ED6-8FF6-0D9AE0A6F12C}"/>
    <cellStyle name="Currency 5 5 3 3" xfId="1813" xr:uid="{90FD1FC1-86F5-40A4-9D3C-D03615868B01}"/>
    <cellStyle name="Currency 5 5 3 3 2" xfId="3581" xr:uid="{C5E0B180-47B9-421E-91A6-CA2C69D461D9}"/>
    <cellStyle name="Currency 5 5 3 3 2 2" xfId="7255" xr:uid="{D67CD9AA-B90E-4785-B121-6D256A51578E}"/>
    <cellStyle name="Currency 5 5 3 3 3" xfId="5487" xr:uid="{458425BA-C128-4D39-BAAA-8B6F11FE840F}"/>
    <cellStyle name="Currency 5 5 3 4" xfId="3582" xr:uid="{25E09055-CE5A-42AA-8112-F21B96CF4700}"/>
    <cellStyle name="Currency 5 5 3 4 2" xfId="7256" xr:uid="{22EA1317-805C-4547-BDBC-EF6DD7F4B7C3}"/>
    <cellStyle name="Currency 5 5 3 5" xfId="3990" xr:uid="{0733CD67-05FC-41BD-9AAF-A80C790225B6}"/>
    <cellStyle name="Currency 5 5 4" xfId="924" xr:uid="{EE243F98-5AD3-4F14-AF9C-B59EFB7A3AF5}"/>
    <cellStyle name="Currency 5 5 4 2" xfId="1814" xr:uid="{FCB6B6B8-140B-4026-9ED3-ED8A4089C21F}"/>
    <cellStyle name="Currency 5 5 4 2 2" xfId="3583" xr:uid="{302C0A0C-A190-44B9-AD00-54685EAC46B6}"/>
    <cellStyle name="Currency 5 5 4 2 2 2" xfId="7257" xr:uid="{4E8B361C-8EC0-48BD-9F9A-F10A840C2993}"/>
    <cellStyle name="Currency 5 5 4 2 3" xfId="5488" xr:uid="{693B014D-2791-47F5-B27A-4F94A10130E6}"/>
    <cellStyle name="Currency 5 5 4 3" xfId="3584" xr:uid="{77B276CE-2D0C-440E-8C1B-9308A39D0FB2}"/>
    <cellStyle name="Currency 5 5 4 3 2" xfId="7258" xr:uid="{82B81242-73DF-4406-8772-69D3FC23E4F7}"/>
    <cellStyle name="Currency 5 5 4 4" xfId="4610" xr:uid="{E9FCF08A-1F71-416A-B025-1E9DDFA54BC1}"/>
    <cellStyle name="Currency 5 5 5" xfId="482" xr:uid="{A1D6B418-787D-41BE-B4A0-649D852477DE}"/>
    <cellStyle name="Currency 5 5 5 2" xfId="1815" xr:uid="{1F4FBF37-A213-40E6-A877-13338CBA2990}"/>
    <cellStyle name="Currency 5 5 5 2 2" xfId="3585" xr:uid="{49481BEF-BBDE-4B25-8C30-5BDC8B911186}"/>
    <cellStyle name="Currency 5 5 5 2 2 2" xfId="7259" xr:uid="{75DA46A9-7FB0-4445-B475-D1DE6520739A}"/>
    <cellStyle name="Currency 5 5 5 2 3" xfId="5489" xr:uid="{53BB3D02-60EE-46B1-B5AF-FC4645DB8281}"/>
    <cellStyle name="Currency 5 5 5 3" xfId="3586" xr:uid="{067BA4F1-F20C-4AB6-9ED4-5ADCF2189A17}"/>
    <cellStyle name="Currency 5 5 5 3 2" xfId="7260" xr:uid="{A1A62E44-24F5-41E3-8DB6-B037393B247F}"/>
    <cellStyle name="Currency 5 5 5 4" xfId="4168" xr:uid="{7168AD9F-3E55-47A0-9DA5-F327BDA9BCC8}"/>
    <cellStyle name="Currency 5 5 6" xfId="1816" xr:uid="{E7C95492-AA08-4079-831F-467069C80E24}"/>
    <cellStyle name="Currency 5 5 6 2" xfId="3587" xr:uid="{1D78E4DC-72FB-44A1-8FF5-B4C6E3147CF7}"/>
    <cellStyle name="Currency 5 5 6 2 2" xfId="7261" xr:uid="{8A6CCAEE-6654-441A-AADE-028B1173D964}"/>
    <cellStyle name="Currency 5 5 6 3" xfId="5490" xr:uid="{367F3B9F-CC38-4A2E-9DE5-F0769E9E9D41}"/>
    <cellStyle name="Currency 5 5 7" xfId="3588" xr:uid="{B210E7F4-1566-4F86-B484-D822C22A1DB9}"/>
    <cellStyle name="Currency 5 5 7 2" xfId="7262" xr:uid="{554FED6F-A881-43A8-8800-5F31E16F8FC1}"/>
    <cellStyle name="Currency 5 5 8" xfId="3800" xr:uid="{22BEB907-428F-4CDD-B30F-47640B8AD6B4}"/>
    <cellStyle name="Currency 5 6" xfId="113" xr:uid="{C2814224-9556-4008-A3AE-F8FE24401691}"/>
    <cellStyle name="Currency 5 6 2" xfId="322" xr:uid="{C1E26A3A-9CCA-4777-9393-F1814CADE322}"/>
    <cellStyle name="Currency 5 6 2 2" xfId="925" xr:uid="{C1167B1F-91AC-4C5A-9597-690D34F82685}"/>
    <cellStyle name="Currency 5 6 2 2 2" xfId="1817" xr:uid="{D23FD4CC-5A8C-454B-BA5F-FED0240EE552}"/>
    <cellStyle name="Currency 5 6 2 2 2 2" xfId="3589" xr:uid="{35F0DDA7-73B0-4126-8A4C-D6E7253BC668}"/>
    <cellStyle name="Currency 5 6 2 2 2 2 2" xfId="7263" xr:uid="{09B7F8EE-2A1F-4067-8EBF-CC3122D16CF1}"/>
    <cellStyle name="Currency 5 6 2 2 2 3" xfId="5491" xr:uid="{AF10E4F7-CCF0-40FB-9442-74A059020A60}"/>
    <cellStyle name="Currency 5 6 2 2 3" xfId="3590" xr:uid="{948825BE-1EBC-436A-BE1A-6FC797ADB447}"/>
    <cellStyle name="Currency 5 6 2 2 3 2" xfId="7264" xr:uid="{16BA94DC-65AB-4AD7-9AD1-63FC558CA40A}"/>
    <cellStyle name="Currency 5 6 2 2 4" xfId="4611" xr:uid="{A1F34315-3F6F-4D43-B678-FA56D240AA84}"/>
    <cellStyle name="Currency 5 6 2 3" xfId="1818" xr:uid="{2D9D20A4-B697-44AB-9DF2-49361C449C42}"/>
    <cellStyle name="Currency 5 6 2 3 2" xfId="3591" xr:uid="{90F026B0-80E7-4639-B58D-E1D6FE2EE619}"/>
    <cellStyle name="Currency 5 6 2 3 2 2" xfId="7265" xr:uid="{32537CCE-BF85-4C92-A915-5E145E5E0631}"/>
    <cellStyle name="Currency 5 6 2 3 3" xfId="5492" xr:uid="{1858C94C-E078-4E77-A5C9-23AC25EE1F14}"/>
    <cellStyle name="Currency 5 6 2 4" xfId="3592" xr:uid="{1F676F80-EE96-4CBB-9F30-59D355528173}"/>
    <cellStyle name="Currency 5 6 2 4 2" xfId="7266" xr:uid="{BF992A04-2C67-452C-A53F-86EE34C0FD33}"/>
    <cellStyle name="Currency 5 6 2 5" xfId="4010" xr:uid="{9925B8DF-02B9-4430-97DB-9A1BBD49007A}"/>
    <cellStyle name="Currency 5 6 3" xfId="926" xr:uid="{AE20E18E-48DB-4825-A314-CB7390EBAAEA}"/>
    <cellStyle name="Currency 5 6 3 2" xfId="1819" xr:uid="{29AAD492-C43F-4CD9-9FCB-D71033ECB494}"/>
    <cellStyle name="Currency 5 6 3 2 2" xfId="3593" xr:uid="{2BF2131A-5578-4BE2-8AB8-DC5F82CC7509}"/>
    <cellStyle name="Currency 5 6 3 2 2 2" xfId="7267" xr:uid="{1C8852AB-03F2-4F0E-A6D4-D8182E7D4A19}"/>
    <cellStyle name="Currency 5 6 3 2 3" xfId="5493" xr:uid="{C7C279E0-70F6-4362-8186-E7165469DE61}"/>
    <cellStyle name="Currency 5 6 3 3" xfId="3594" xr:uid="{954D9F92-64CC-45FF-ACB0-49B9CEF7A592}"/>
    <cellStyle name="Currency 5 6 3 3 2" xfId="7268" xr:uid="{C8C21F3E-C14C-4BDE-8F04-DD1EB8C2EAE2}"/>
    <cellStyle name="Currency 5 6 3 4" xfId="4612" xr:uid="{C4234857-23CA-4B95-9C98-600F22834916}"/>
    <cellStyle name="Currency 5 6 4" xfId="502" xr:uid="{CBE4DD34-777A-411C-94E3-CB61FACD1609}"/>
    <cellStyle name="Currency 5 6 4 2" xfId="1820" xr:uid="{35484E87-56AF-4DA4-9EA6-19B6A37EF271}"/>
    <cellStyle name="Currency 5 6 4 2 2" xfId="3595" xr:uid="{32F1CC20-6B4F-4606-8284-4BC26378966A}"/>
    <cellStyle name="Currency 5 6 4 2 2 2" xfId="7269" xr:uid="{5376BA13-FB2D-4A03-A275-C235715A925B}"/>
    <cellStyle name="Currency 5 6 4 2 3" xfId="5494" xr:uid="{763D93E6-6377-4A90-8048-9A0B8A9F3CEE}"/>
    <cellStyle name="Currency 5 6 4 3" xfId="3596" xr:uid="{34CA7720-C1DE-40B7-A335-6493C10E0F1B}"/>
    <cellStyle name="Currency 5 6 4 3 2" xfId="7270" xr:uid="{59EF181E-AD6A-4152-AA6A-A4BC32E69ED3}"/>
    <cellStyle name="Currency 5 6 4 4" xfId="4188" xr:uid="{1F2C4E73-0121-49B9-8FE1-57C4FCD2462A}"/>
    <cellStyle name="Currency 5 6 5" xfId="1821" xr:uid="{F4203BBB-0C7C-4489-AB98-C8B4D5960370}"/>
    <cellStyle name="Currency 5 6 5 2" xfId="3597" xr:uid="{963F42B9-0146-44E2-B241-652B7A65CD4C}"/>
    <cellStyle name="Currency 5 6 5 2 2" xfId="7271" xr:uid="{59AE01C5-0662-44AC-B24F-064ADD86C9FC}"/>
    <cellStyle name="Currency 5 6 5 3" xfId="5495" xr:uid="{0C5FE6CF-34CD-4EA4-B5EC-1E49E6531DDB}"/>
    <cellStyle name="Currency 5 6 6" xfId="3598" xr:uid="{C19D889F-C044-4C80-8DE1-D6EFC778B923}"/>
    <cellStyle name="Currency 5 6 6 2" xfId="7272" xr:uid="{6125C0E4-6F72-4C9E-B5F0-466B9C27DCF8}"/>
    <cellStyle name="Currency 5 6 7" xfId="3820" xr:uid="{616A29C4-6B51-4898-A6BB-7A8EF0EB2C80}"/>
    <cellStyle name="Currency 5 7" xfId="295" xr:uid="{8A832904-A429-47DF-9EB0-7E8FC8C8DD2A}"/>
    <cellStyle name="Currency 5 7 2" xfId="927" xr:uid="{7B325608-CD2D-4BC7-A907-B247D607B415}"/>
    <cellStyle name="Currency 5 7 2 2" xfId="1822" xr:uid="{FA8B3304-2814-42E1-92F1-16C397705AA6}"/>
    <cellStyle name="Currency 5 7 2 2 2" xfId="3599" xr:uid="{E4486AAD-B0F9-4118-8880-6B63DAAE5DCB}"/>
    <cellStyle name="Currency 5 7 2 2 2 2" xfId="7273" xr:uid="{125DDBCB-E0E5-47EA-B92E-27DA5C8D217E}"/>
    <cellStyle name="Currency 5 7 2 2 3" xfId="5496" xr:uid="{48AA447D-0EE7-488A-A550-BF6F4C061F40}"/>
    <cellStyle name="Currency 5 7 2 3" xfId="3600" xr:uid="{2ACC67F3-630A-47FB-80E4-6C257CD4F9B5}"/>
    <cellStyle name="Currency 5 7 2 3 2" xfId="7274" xr:uid="{70F97FD2-2A8B-4C56-8A55-88A4213ABB65}"/>
    <cellStyle name="Currency 5 7 2 4" xfId="4613" xr:uid="{337AEC6B-5DA7-4B9A-BAA5-37C5BDCA94BF}"/>
    <cellStyle name="Currency 5 7 3" xfId="1823" xr:uid="{8BF3DF3E-B54E-4766-86DF-9E467699329E}"/>
    <cellStyle name="Currency 5 7 3 2" xfId="3601" xr:uid="{5E127F39-2FC8-4C62-BCD9-66753089215B}"/>
    <cellStyle name="Currency 5 7 3 2 2" xfId="7275" xr:uid="{7E2C4D47-B73D-4E07-A3BD-B37EB5F59167}"/>
    <cellStyle name="Currency 5 7 3 3" xfId="5497" xr:uid="{62E4F4E2-57DB-41E0-9F6F-B8B487974981}"/>
    <cellStyle name="Currency 5 7 4" xfId="3602" xr:uid="{71135E3B-EAFA-4696-9778-62CF9EA209E7}"/>
    <cellStyle name="Currency 5 7 4 2" xfId="7276" xr:uid="{DC292029-0A5D-412D-A4BC-EDA923F1A512}"/>
    <cellStyle name="Currency 5 7 5" xfId="3986" xr:uid="{EFEEFD87-7AD4-49B3-9699-E75EA3118A2D}"/>
    <cellStyle name="Currency 5 8" xfId="928" xr:uid="{CBECD3AA-CD26-468D-9ACA-AE53F7846753}"/>
    <cellStyle name="Currency 5 8 2" xfId="1824" xr:uid="{89005239-1B45-41C1-BF9C-682D7F312B28}"/>
    <cellStyle name="Currency 5 8 2 2" xfId="3603" xr:uid="{CC422636-A3D6-4704-B8DD-072A5054D76D}"/>
    <cellStyle name="Currency 5 8 2 2 2" xfId="7277" xr:uid="{6C6D4073-8BFC-4508-A161-EFE988E84C82}"/>
    <cellStyle name="Currency 5 8 2 3" xfId="5498" xr:uid="{A054F9B7-E5EB-4834-99F0-BA0A00C70A5E}"/>
    <cellStyle name="Currency 5 8 3" xfId="3604" xr:uid="{5DC00D95-19E7-4F5E-AEE5-22BF4A35EC43}"/>
    <cellStyle name="Currency 5 8 3 2" xfId="7278" xr:uid="{20E75339-5A57-498B-B15E-B6A28BEBCB53}"/>
    <cellStyle name="Currency 5 8 4" xfId="4614" xr:uid="{FA10E4AA-10C6-4A0E-BFA0-39A6D19073E9}"/>
    <cellStyle name="Currency 5 9" xfId="478" xr:uid="{093AE498-5249-4826-B601-C7C932BAFFE1}"/>
    <cellStyle name="Currency 5 9 2" xfId="1825" xr:uid="{4EA831CB-92E3-4DE9-9BB8-6129243D17B5}"/>
    <cellStyle name="Currency 5 9 2 2" xfId="3605" xr:uid="{9FB3C44A-1E1F-40E3-AC5A-3C0F415ADF6C}"/>
    <cellStyle name="Currency 5 9 2 2 2" xfId="7279" xr:uid="{CA0DC123-25E8-4BD7-B313-6E44B31ED4E4}"/>
    <cellStyle name="Currency 5 9 2 3" xfId="5499" xr:uid="{6E43B527-495D-45C1-9EC6-929D01AD10FE}"/>
    <cellStyle name="Currency 5 9 3" xfId="3606" xr:uid="{52804321-0E27-4DFD-BFCF-56F6FD502CB4}"/>
    <cellStyle name="Currency 5 9 3 2" xfId="7280" xr:uid="{8E39CF5E-7E18-42E1-8966-F8E90FAC21BB}"/>
    <cellStyle name="Currency 5 9 4" xfId="4164" xr:uid="{38F68A03-B898-477C-B1E4-17052FBA0E06}"/>
    <cellStyle name="Currency 6" xfId="86" xr:uid="{970DB9BE-3228-4CB3-85A2-1BED36FAE28D}"/>
    <cellStyle name="Currency 6 10" xfId="3801" xr:uid="{7F96D1EB-8030-44B5-AA94-2E9BA3F5B7BD}"/>
    <cellStyle name="Currency 6 2" xfId="87" xr:uid="{AD64E5DC-8EEB-4BD4-B545-D8267C57439C}"/>
    <cellStyle name="Currency 6 2 2" xfId="185" xr:uid="{C615194B-1893-4702-89C4-8E6802128B0A}"/>
    <cellStyle name="Currency 6 2 2 2" xfId="394" xr:uid="{EB7EFEBE-01CB-4CBA-87D9-98482ACEDBFA}"/>
    <cellStyle name="Currency 6 2 2 2 2" xfId="929" xr:uid="{EB19469F-2A16-4768-B8F3-140AE2FE8FE4}"/>
    <cellStyle name="Currency 6 2 2 2 2 2" xfId="1826" xr:uid="{1DA9F9B1-43CA-4C27-8E53-98F8AF0AB47E}"/>
    <cellStyle name="Currency 6 2 2 2 2 2 2" xfId="3607" xr:uid="{61504DB2-DA6A-44F3-A73D-09A25A78F5AD}"/>
    <cellStyle name="Currency 6 2 2 2 2 2 2 2" xfId="7281" xr:uid="{CBC11B80-E20D-4298-AAB2-C94583AF54C3}"/>
    <cellStyle name="Currency 6 2 2 2 2 2 3" xfId="5500" xr:uid="{614D05B5-4DEE-4A58-AEBF-0DA0BF00D283}"/>
    <cellStyle name="Currency 6 2 2 2 2 3" xfId="3608" xr:uid="{54DE3344-135F-46B8-8DEB-B031EB93FCAE}"/>
    <cellStyle name="Currency 6 2 2 2 2 3 2" xfId="7282" xr:uid="{EC60DEF3-C9A6-4A3C-99BE-18F589B97DE3}"/>
    <cellStyle name="Currency 6 2 2 2 2 4" xfId="4615" xr:uid="{4622250B-C4A2-48E1-84CF-6F7DB511F7E4}"/>
    <cellStyle name="Currency 6 2 2 2 3" xfId="1827" xr:uid="{8BB63969-5F50-43F8-98DD-4891B0CED9B4}"/>
    <cellStyle name="Currency 6 2 2 2 3 2" xfId="3609" xr:uid="{5DA561BA-2F94-4DDE-B5C4-5F541B660F00}"/>
    <cellStyle name="Currency 6 2 2 2 3 2 2" xfId="7283" xr:uid="{6AF892ED-B791-46DF-8969-F561F306CE2B}"/>
    <cellStyle name="Currency 6 2 2 2 3 3" xfId="5501" xr:uid="{F9094BD0-A3A8-460E-8CCA-E76957A9B21E}"/>
    <cellStyle name="Currency 6 2 2 2 4" xfId="3610" xr:uid="{2E51106F-D3E0-4ABF-8D42-A4FE48654DD6}"/>
    <cellStyle name="Currency 6 2 2 2 4 2" xfId="7284" xr:uid="{77242EEF-20BE-4606-ACA4-C1F8AE6ACD45}"/>
    <cellStyle name="Currency 6 2 2 2 5" xfId="4082" xr:uid="{B025A702-3B69-4FEC-B71F-026BFB0C4D57}"/>
    <cellStyle name="Currency 6 2 2 3" xfId="930" xr:uid="{56F31535-22A7-447B-B77A-6927374E5ACE}"/>
    <cellStyle name="Currency 6 2 2 3 2" xfId="1828" xr:uid="{10B6FD42-76F8-4FF7-8A18-418C3E19CFD3}"/>
    <cellStyle name="Currency 6 2 2 3 2 2" xfId="3611" xr:uid="{09607C6C-E932-4261-91BB-69980F97A7DC}"/>
    <cellStyle name="Currency 6 2 2 3 2 2 2" xfId="7285" xr:uid="{7372EE2C-E3DE-4C71-9E5D-79A64872B449}"/>
    <cellStyle name="Currency 6 2 2 3 2 3" xfId="5502" xr:uid="{0C544367-389E-4CBA-81B3-B876861C0509}"/>
    <cellStyle name="Currency 6 2 2 3 3" xfId="3612" xr:uid="{119EFA97-BE6F-44BA-8E72-07BC78AB638F}"/>
    <cellStyle name="Currency 6 2 2 3 3 2" xfId="7286" xr:uid="{9FC1250B-713F-4E05-A573-95DAE9A42C52}"/>
    <cellStyle name="Currency 6 2 2 3 4" xfId="4616" xr:uid="{27FDA7B0-CA3D-4D10-802C-D236787EECEB}"/>
    <cellStyle name="Currency 6 2 2 4" xfId="574" xr:uid="{27570765-9FA7-46AA-9DE4-90CCE3CB447D}"/>
    <cellStyle name="Currency 6 2 2 4 2" xfId="1829" xr:uid="{07B538EC-FF5C-469C-8270-C4439D49AB46}"/>
    <cellStyle name="Currency 6 2 2 4 2 2" xfId="3613" xr:uid="{7F14310B-1E14-4A06-83C7-B3980D7924E7}"/>
    <cellStyle name="Currency 6 2 2 4 2 2 2" xfId="7287" xr:uid="{E47F2991-A68A-44AC-9298-000BDD50E5F7}"/>
    <cellStyle name="Currency 6 2 2 4 2 3" xfId="5503" xr:uid="{30A534B6-C3A4-4DBA-96D2-DA6C59297646}"/>
    <cellStyle name="Currency 6 2 2 4 3" xfId="3614" xr:uid="{B7F6EFE4-2C35-4AA7-AF2D-EAAD174A06D3}"/>
    <cellStyle name="Currency 6 2 2 4 3 2" xfId="7288" xr:uid="{AD17B459-3F20-4870-87E0-2405DC881024}"/>
    <cellStyle name="Currency 6 2 2 4 4" xfId="4260" xr:uid="{A37717CA-8419-4E70-8554-67D327154574}"/>
    <cellStyle name="Currency 6 2 2 5" xfId="1830" xr:uid="{707C0E5D-3A69-4783-ACA9-E0805380050F}"/>
    <cellStyle name="Currency 6 2 2 5 2" xfId="3615" xr:uid="{A5C9FAD9-93E0-4B56-B437-491F4317E547}"/>
    <cellStyle name="Currency 6 2 2 5 2 2" xfId="7289" xr:uid="{900C0067-C7AB-488F-8A60-F2F57C8BCA22}"/>
    <cellStyle name="Currency 6 2 2 5 3" xfId="5504" xr:uid="{3AB33380-4684-4762-8FAF-75AFE2439F37}"/>
    <cellStyle name="Currency 6 2 2 6" xfId="3616" xr:uid="{E0B64D8F-9CF2-4421-AAAE-BD457FA33043}"/>
    <cellStyle name="Currency 6 2 2 6 2" xfId="7290" xr:uid="{7072DA5D-CE72-423E-A540-2605C2283234}"/>
    <cellStyle name="Currency 6 2 2 7" xfId="3892" xr:uid="{96C92C9F-652A-4E6C-A201-9BE4965D9ABA}"/>
    <cellStyle name="Currency 6 2 3" xfId="301" xr:uid="{3168F5D9-9F0C-4421-B1D6-9EFBA6662223}"/>
    <cellStyle name="Currency 6 2 3 2" xfId="931" xr:uid="{CF8C704A-2FD7-4B7D-8666-BA89E03EB962}"/>
    <cellStyle name="Currency 6 2 3 2 2" xfId="1831" xr:uid="{C9B0B5D4-722B-46C8-B116-0ECCD049D634}"/>
    <cellStyle name="Currency 6 2 3 2 2 2" xfId="3617" xr:uid="{3DA748B4-3A17-4DF9-BEAA-286B2E9B383A}"/>
    <cellStyle name="Currency 6 2 3 2 2 2 2" xfId="7291" xr:uid="{19B23AC9-8C2E-4341-915D-6402DE9F71C2}"/>
    <cellStyle name="Currency 6 2 3 2 2 3" xfId="5505" xr:uid="{9039BC33-D6D1-4E4E-A6C2-4DCB9D8838FF}"/>
    <cellStyle name="Currency 6 2 3 2 3" xfId="3618" xr:uid="{2E3B431E-338E-4D2B-B655-0B943ADBD1DF}"/>
    <cellStyle name="Currency 6 2 3 2 3 2" xfId="7292" xr:uid="{E7B05A4C-64F2-413B-8BA7-696808EB7EA6}"/>
    <cellStyle name="Currency 6 2 3 2 4" xfId="4617" xr:uid="{2F1138C6-9A2D-499B-BA55-C0052C77A5D9}"/>
    <cellStyle name="Currency 6 2 3 3" xfId="1832" xr:uid="{DD9E9ED0-5E79-4599-B06E-A9A3339DC714}"/>
    <cellStyle name="Currency 6 2 3 3 2" xfId="3619" xr:uid="{B7486217-60FA-4243-8205-4E61B052877E}"/>
    <cellStyle name="Currency 6 2 3 3 2 2" xfId="7293" xr:uid="{13D5CC84-BBB8-4310-8C36-94F750685D15}"/>
    <cellStyle name="Currency 6 2 3 3 3" xfId="5506" xr:uid="{C7238493-E916-4171-A08D-C5B02F88452A}"/>
    <cellStyle name="Currency 6 2 3 4" xfId="3620" xr:uid="{24A66B59-E92B-499E-9CA1-A056BFBA0389}"/>
    <cellStyle name="Currency 6 2 3 4 2" xfId="7294" xr:uid="{B154106F-0FDE-44A0-B95A-1749540135F3}"/>
    <cellStyle name="Currency 6 2 3 5" xfId="3992" xr:uid="{D005EFD2-1D6E-4B4A-B3C5-BE8E5EB4D7AD}"/>
    <cellStyle name="Currency 6 2 4" xfId="932" xr:uid="{044B018B-2138-4890-B92C-42CB499DAA81}"/>
    <cellStyle name="Currency 6 2 4 2" xfId="1833" xr:uid="{C42FAE24-12B2-4715-A6EB-1E0D2E305597}"/>
    <cellStyle name="Currency 6 2 4 2 2" xfId="3621" xr:uid="{4ED9DDD4-778A-4EBE-823A-4C380E6A7F78}"/>
    <cellStyle name="Currency 6 2 4 2 2 2" xfId="7295" xr:uid="{8BE1A48E-4302-4989-B110-3C70A39DFDFE}"/>
    <cellStyle name="Currency 6 2 4 2 3" xfId="5507" xr:uid="{6745512B-BC8B-4354-B5CB-E1029B451B29}"/>
    <cellStyle name="Currency 6 2 4 3" xfId="3622" xr:uid="{1B9E8DF2-DFF3-42A9-B5EF-EDA867124DC7}"/>
    <cellStyle name="Currency 6 2 4 3 2" xfId="7296" xr:uid="{27789280-198C-4B5F-B95E-12D0EB2272EC}"/>
    <cellStyle name="Currency 6 2 4 4" xfId="4618" xr:uid="{7E25257C-DCCD-4BAF-8EB3-709C87C899DD}"/>
    <cellStyle name="Currency 6 2 5" xfId="484" xr:uid="{035D1423-6098-4C22-A852-6E2CF4A2E16B}"/>
    <cellStyle name="Currency 6 2 5 2" xfId="1834" xr:uid="{8D9FD8AE-149B-423F-A9B9-712698D181E5}"/>
    <cellStyle name="Currency 6 2 5 2 2" xfId="3623" xr:uid="{40D058B7-27A7-4C6F-BA1B-800AF1B38ADB}"/>
    <cellStyle name="Currency 6 2 5 2 2 2" xfId="7297" xr:uid="{81AC6D64-FA17-4832-B191-99C9B756C399}"/>
    <cellStyle name="Currency 6 2 5 2 3" xfId="5508" xr:uid="{56925297-ED55-4036-9B88-4E359C70E30A}"/>
    <cellStyle name="Currency 6 2 5 3" xfId="3624" xr:uid="{67DF6859-3555-4359-9723-43CD7A8E3C75}"/>
    <cellStyle name="Currency 6 2 5 3 2" xfId="7298" xr:uid="{A3F699D6-4D09-4660-A4A8-5DC43D9D119D}"/>
    <cellStyle name="Currency 6 2 5 4" xfId="4170" xr:uid="{25B54006-8371-426F-BF2B-B70321500CAE}"/>
    <cellStyle name="Currency 6 2 6" xfId="1835" xr:uid="{D297E736-B46A-490D-B1C6-767E718E6B95}"/>
    <cellStyle name="Currency 6 2 6 2" xfId="3625" xr:uid="{2B4AF2C0-1D9D-4AFD-90A2-22E9AD0A0C67}"/>
    <cellStyle name="Currency 6 2 6 2 2" xfId="7299" xr:uid="{06F4D5F0-FDEE-4DFF-AB59-5E4DEF6C18C5}"/>
    <cellStyle name="Currency 6 2 6 3" xfId="5509" xr:uid="{2FAFEEB2-20B9-4F55-8A01-B48A1B11972B}"/>
    <cellStyle name="Currency 6 2 7" xfId="3626" xr:uid="{7A1ADF00-7441-420E-B408-4C4282972C4B}"/>
    <cellStyle name="Currency 6 2 7 2" xfId="7300" xr:uid="{9FBF5D72-E55A-43AB-B680-E811A5FC70F0}"/>
    <cellStyle name="Currency 6 2 8" xfId="3802" xr:uid="{6E34C1B1-1F4D-4A27-AD94-A53679C90F36}"/>
    <cellStyle name="Currency 6 3" xfId="88" xr:uid="{973F3D68-FF9E-42FF-A263-75B774051C20}"/>
    <cellStyle name="Currency 6 3 2" xfId="136" xr:uid="{F5E458D4-34BE-443B-B5BB-0E15087EB4AC}"/>
    <cellStyle name="Currency 6 3 2 2" xfId="345" xr:uid="{5CF7C0AE-AA9C-4504-ACBA-080868F5A841}"/>
    <cellStyle name="Currency 6 3 2 2 2" xfId="933" xr:uid="{870587CE-8696-4A6C-A357-DFEFD7EB9DAD}"/>
    <cellStyle name="Currency 6 3 2 2 2 2" xfId="1836" xr:uid="{F2F65D2D-180E-4516-974B-C90699BA0330}"/>
    <cellStyle name="Currency 6 3 2 2 2 2 2" xfId="3627" xr:uid="{92243169-A431-4850-A16F-D5EC3DAD40CB}"/>
    <cellStyle name="Currency 6 3 2 2 2 2 2 2" xfId="7301" xr:uid="{B7078723-C24A-4D8A-88A5-899F1B4F956B}"/>
    <cellStyle name="Currency 6 3 2 2 2 2 3" xfId="5510" xr:uid="{7FAAD748-ACB3-43FA-AF89-3554789E62A9}"/>
    <cellStyle name="Currency 6 3 2 2 2 3" xfId="3628" xr:uid="{AE8EE411-519E-4686-902A-A28076E89B29}"/>
    <cellStyle name="Currency 6 3 2 2 2 3 2" xfId="7302" xr:uid="{62E8971D-EB0E-44FE-904A-AE1CD2291E01}"/>
    <cellStyle name="Currency 6 3 2 2 2 4" xfId="4619" xr:uid="{F21ABE2C-8B00-496F-9FE7-518C54C0A716}"/>
    <cellStyle name="Currency 6 3 2 2 3" xfId="1837" xr:uid="{F306F5EA-0E14-4AE2-A484-79D7985AA131}"/>
    <cellStyle name="Currency 6 3 2 2 3 2" xfId="3629" xr:uid="{4C72421D-962F-4B82-BBC0-8EE3FDDED537}"/>
    <cellStyle name="Currency 6 3 2 2 3 2 2" xfId="7303" xr:uid="{D8A9ECD2-AC9E-4F4C-AF1C-420C3E039548}"/>
    <cellStyle name="Currency 6 3 2 2 3 3" xfId="5511" xr:uid="{E9AF91C0-7573-4FD1-892C-D06972F8EE87}"/>
    <cellStyle name="Currency 6 3 2 2 4" xfId="3630" xr:uid="{81709B26-5D34-4BBE-8610-87E6EACA3EB5}"/>
    <cellStyle name="Currency 6 3 2 2 4 2" xfId="7304" xr:uid="{7FA76171-3156-4A38-ACE5-A2D27448CF4A}"/>
    <cellStyle name="Currency 6 3 2 2 5" xfId="4033" xr:uid="{2EA7B33A-2300-443E-A464-6E286261F017}"/>
    <cellStyle name="Currency 6 3 2 3" xfId="934" xr:uid="{0E64D1A5-5B76-40AC-AB30-D03CB34D90A3}"/>
    <cellStyle name="Currency 6 3 2 3 2" xfId="1838" xr:uid="{00D0DF03-3EE1-4D93-A45D-465A1DF25275}"/>
    <cellStyle name="Currency 6 3 2 3 2 2" xfId="3631" xr:uid="{A3F7FB15-5D74-4F5B-B885-0035DE713DA9}"/>
    <cellStyle name="Currency 6 3 2 3 2 2 2" xfId="7305" xr:uid="{9D6C2D13-9DDE-4884-ADFE-0D8AB29732DB}"/>
    <cellStyle name="Currency 6 3 2 3 2 3" xfId="5512" xr:uid="{F06B0DCB-F9FC-4AC9-AF1D-EF7085758E62}"/>
    <cellStyle name="Currency 6 3 2 3 3" xfId="3632" xr:uid="{2EE2346E-64E9-47B6-A92B-677DCD426DE3}"/>
    <cellStyle name="Currency 6 3 2 3 3 2" xfId="7306" xr:uid="{8EAB523B-75F6-4F00-8220-8C0523E44771}"/>
    <cellStyle name="Currency 6 3 2 3 4" xfId="4620" xr:uid="{CAAAC1BF-350B-42D1-AFED-5F4BC47B96BD}"/>
    <cellStyle name="Currency 6 3 2 4" xfId="525" xr:uid="{64CCA5D5-01A2-4630-8483-430500110DB2}"/>
    <cellStyle name="Currency 6 3 2 4 2" xfId="1839" xr:uid="{5A81DCAA-3375-46BF-B884-A4BF7140FF23}"/>
    <cellStyle name="Currency 6 3 2 4 2 2" xfId="3633" xr:uid="{EC2DB264-467C-49E9-8ACB-D51339A8BCA6}"/>
    <cellStyle name="Currency 6 3 2 4 2 2 2" xfId="7307" xr:uid="{78F91594-ED2A-4422-93F6-498935536100}"/>
    <cellStyle name="Currency 6 3 2 4 2 3" xfId="5513" xr:uid="{C9FAAE10-6D1B-41A0-97ED-ABCBCFA00400}"/>
    <cellStyle name="Currency 6 3 2 4 3" xfId="3634" xr:uid="{FE141623-EBC5-4E14-B66E-5E6CABD257BB}"/>
    <cellStyle name="Currency 6 3 2 4 3 2" xfId="7308" xr:uid="{1AB327BC-B368-4351-9340-CA36508F5D28}"/>
    <cellStyle name="Currency 6 3 2 4 4" xfId="4211" xr:uid="{ADD99FFA-FC6D-44B2-8283-3DAAE54712F3}"/>
    <cellStyle name="Currency 6 3 2 5" xfId="1840" xr:uid="{DFDDFDA2-78C0-4547-9160-832D1B554554}"/>
    <cellStyle name="Currency 6 3 2 5 2" xfId="3635" xr:uid="{318D089A-2072-412F-A595-BAD6B4AA1F6E}"/>
    <cellStyle name="Currency 6 3 2 5 2 2" xfId="7309" xr:uid="{45C54392-A4DF-420B-A481-6592702967BC}"/>
    <cellStyle name="Currency 6 3 2 5 3" xfId="5514" xr:uid="{B9C697A5-8E7C-404D-BCB8-599FA2543BBA}"/>
    <cellStyle name="Currency 6 3 2 6" xfId="3636" xr:uid="{414039FD-F897-4195-B358-6117419DAE50}"/>
    <cellStyle name="Currency 6 3 2 6 2" xfId="7310" xr:uid="{DF93236F-648F-496C-909D-30E62BB4739E}"/>
    <cellStyle name="Currency 6 3 2 7" xfId="3843" xr:uid="{F33F689B-7F36-46C0-A575-E8C6CEE81352}"/>
    <cellStyle name="Currency 6 3 3" xfId="302" xr:uid="{F70A0469-2513-4278-9F81-9D037C7E2970}"/>
    <cellStyle name="Currency 6 3 3 2" xfId="935" xr:uid="{7D0C65CB-CDF2-4900-98F7-11176BFFBB75}"/>
    <cellStyle name="Currency 6 3 3 2 2" xfId="1841" xr:uid="{22447558-014E-4077-816F-791E6EC92504}"/>
    <cellStyle name="Currency 6 3 3 2 2 2" xfId="3637" xr:uid="{D2AFB421-5107-4259-A20D-19756853E232}"/>
    <cellStyle name="Currency 6 3 3 2 2 2 2" xfId="7311" xr:uid="{9328BBED-4117-4CF5-BE4E-38040AD25961}"/>
    <cellStyle name="Currency 6 3 3 2 2 3" xfId="5515" xr:uid="{A0ECD587-4F70-44B3-AB4E-20D1960CC816}"/>
    <cellStyle name="Currency 6 3 3 2 3" xfId="3638" xr:uid="{22C8208C-71BB-47B6-8602-8A548C4010CC}"/>
    <cellStyle name="Currency 6 3 3 2 3 2" xfId="7312" xr:uid="{C2D4986E-3846-4A81-88EA-F366CF15C0C3}"/>
    <cellStyle name="Currency 6 3 3 2 4" xfId="4621" xr:uid="{52343A16-32CC-432E-BBB9-2D9EFD740A22}"/>
    <cellStyle name="Currency 6 3 3 3" xfId="1842" xr:uid="{A1E1A0D6-C30C-4D3A-8175-F4131C796A80}"/>
    <cellStyle name="Currency 6 3 3 3 2" xfId="3639" xr:uid="{01B37A51-A6BC-463A-97FD-72A0CC93098F}"/>
    <cellStyle name="Currency 6 3 3 3 2 2" xfId="7313" xr:uid="{DAB2AF0B-6F35-46DD-8804-D188048C84A9}"/>
    <cellStyle name="Currency 6 3 3 3 3" xfId="5516" xr:uid="{5885068A-6045-46EE-896B-8163722910A3}"/>
    <cellStyle name="Currency 6 3 3 4" xfId="3640" xr:uid="{F116A75F-0D9E-4C59-B7EB-87052BA70DAA}"/>
    <cellStyle name="Currency 6 3 3 4 2" xfId="7314" xr:uid="{4EA86FFB-C0E5-41DA-A026-BA7449413C50}"/>
    <cellStyle name="Currency 6 3 3 5" xfId="3993" xr:uid="{C4AA2676-E0D3-4EBE-9334-1730FE3A625C}"/>
    <cellStyle name="Currency 6 3 4" xfId="936" xr:uid="{27C8A0F3-7DEC-4C6A-B035-55154EF5ED09}"/>
    <cellStyle name="Currency 6 3 4 2" xfId="1843" xr:uid="{A4D36390-BDF6-4C76-A38B-BC2477CC95A7}"/>
    <cellStyle name="Currency 6 3 4 2 2" xfId="3641" xr:uid="{35ADFBA0-4E4F-4B21-BDDB-175360072D7A}"/>
    <cellStyle name="Currency 6 3 4 2 2 2" xfId="7315" xr:uid="{3701FA00-1F9C-49C1-9591-8C0A389F904B}"/>
    <cellStyle name="Currency 6 3 4 2 3" xfId="5517" xr:uid="{2B7F32CD-D043-43C7-941B-FC9A6948E48D}"/>
    <cellStyle name="Currency 6 3 4 3" xfId="3642" xr:uid="{B4A8142E-439B-44ED-9DD6-2EE66464CD14}"/>
    <cellStyle name="Currency 6 3 4 3 2" xfId="7316" xr:uid="{8329C9CC-45CF-4DF4-B3DB-5B03C146F532}"/>
    <cellStyle name="Currency 6 3 4 4" xfId="4622" xr:uid="{ADB4E232-379C-440D-BBFC-64FC49258D4C}"/>
    <cellStyle name="Currency 6 3 5" xfId="485" xr:uid="{A2199643-F8E9-4347-A1C3-3E133073E3D0}"/>
    <cellStyle name="Currency 6 3 5 2" xfId="1844" xr:uid="{5AB0A1BD-25EA-493C-A450-4C02F1625473}"/>
    <cellStyle name="Currency 6 3 5 2 2" xfId="3643" xr:uid="{DD5EDDD5-7AFC-4F1E-9A6C-48908C311357}"/>
    <cellStyle name="Currency 6 3 5 2 2 2" xfId="7317" xr:uid="{DAE746EA-C1E2-45B2-A42F-AB18CDF9B737}"/>
    <cellStyle name="Currency 6 3 5 2 3" xfId="5518" xr:uid="{DF6A604D-3A4E-48AA-930E-B310EC5D07B2}"/>
    <cellStyle name="Currency 6 3 5 3" xfId="3644" xr:uid="{BCCA134D-F6AA-4336-BD02-195C596561A7}"/>
    <cellStyle name="Currency 6 3 5 3 2" xfId="7318" xr:uid="{357E1227-F866-4D3D-8513-825546F3316F}"/>
    <cellStyle name="Currency 6 3 5 4" xfId="4171" xr:uid="{23CD4D04-F8FB-4B5D-9D18-CCE50FDF9F91}"/>
    <cellStyle name="Currency 6 3 6" xfId="1845" xr:uid="{5C697E80-2F77-4041-8EF0-3D97D9642D58}"/>
    <cellStyle name="Currency 6 3 6 2" xfId="3645" xr:uid="{89651ABB-64BE-494A-9092-E425B0593995}"/>
    <cellStyle name="Currency 6 3 6 2 2" xfId="7319" xr:uid="{199520CB-E905-4952-9E21-6BDA47C054AB}"/>
    <cellStyle name="Currency 6 3 6 3" xfId="5519" xr:uid="{E375D6BD-7BCC-4202-946F-AC48374F7C4B}"/>
    <cellStyle name="Currency 6 3 7" xfId="3646" xr:uid="{96FE6C6F-231C-481C-862B-DFC336A95E8D}"/>
    <cellStyle name="Currency 6 3 7 2" xfId="7320" xr:uid="{DECB0289-54BB-4A51-9A13-4528100A01AE}"/>
    <cellStyle name="Currency 6 3 8" xfId="3803" xr:uid="{FCD9BFEB-8878-48B8-9989-7ED274E5BA28}"/>
    <cellStyle name="Currency 6 4" xfId="120" xr:uid="{E919AFE5-1790-4C50-97EA-C1E38BEEA70F}"/>
    <cellStyle name="Currency 6 4 2" xfId="329" xr:uid="{AA9863D2-A546-4CD8-A8B2-496B1DD1263C}"/>
    <cellStyle name="Currency 6 4 2 2" xfId="937" xr:uid="{68066267-CDEE-410A-B7EE-9CF63ED2C198}"/>
    <cellStyle name="Currency 6 4 2 2 2" xfId="1846" xr:uid="{A1C9F26D-6F27-4CE4-9FA9-448DC95BE388}"/>
    <cellStyle name="Currency 6 4 2 2 2 2" xfId="3647" xr:uid="{F2545A46-04E9-4A37-8303-4845A79EC301}"/>
    <cellStyle name="Currency 6 4 2 2 2 2 2" xfId="7321" xr:uid="{B7C79DBC-F728-40CD-9FAB-EAF2C3E48230}"/>
    <cellStyle name="Currency 6 4 2 2 2 3" xfId="5520" xr:uid="{3E1CBA3B-184C-4AC0-B7A8-C131191B519D}"/>
    <cellStyle name="Currency 6 4 2 2 3" xfId="3648" xr:uid="{73A46D29-3D55-414D-9589-328E54660DC9}"/>
    <cellStyle name="Currency 6 4 2 2 3 2" xfId="7322" xr:uid="{222B8680-0EBB-48FD-B030-8B267A86DCAD}"/>
    <cellStyle name="Currency 6 4 2 2 4" xfId="4623" xr:uid="{566D82B6-2FCC-45E4-B072-0AEDAA9C7DDC}"/>
    <cellStyle name="Currency 6 4 2 3" xfId="1847" xr:uid="{086DC41B-6CF8-467E-A2B1-970168C0A274}"/>
    <cellStyle name="Currency 6 4 2 3 2" xfId="3649" xr:uid="{18919E85-51A5-4EBA-865E-C4506D2BCE14}"/>
    <cellStyle name="Currency 6 4 2 3 2 2" xfId="7323" xr:uid="{B9B4EB0A-3972-452A-B179-2DDE4678CC76}"/>
    <cellStyle name="Currency 6 4 2 3 3" xfId="5521" xr:uid="{33A2B372-6A7E-48E7-BF06-854144B6BE0F}"/>
    <cellStyle name="Currency 6 4 2 4" xfId="3650" xr:uid="{BE9C5DAD-ABA1-4699-B3C4-F73F7411F144}"/>
    <cellStyle name="Currency 6 4 2 4 2" xfId="7324" xr:uid="{30170D11-28CC-49E5-8ADE-32AFA3C299DB}"/>
    <cellStyle name="Currency 6 4 2 5" xfId="4017" xr:uid="{73004AB5-0E1B-4690-89CE-79FCCA738E11}"/>
    <cellStyle name="Currency 6 4 3" xfId="938" xr:uid="{22343DFF-2CEE-4F19-9528-2AF7C059EF76}"/>
    <cellStyle name="Currency 6 4 3 2" xfId="1848" xr:uid="{B01C3B92-0B74-4AF8-8B3A-E2156DE00864}"/>
    <cellStyle name="Currency 6 4 3 2 2" xfId="3651" xr:uid="{A5239287-832F-4897-B1FC-464C706BCC4A}"/>
    <cellStyle name="Currency 6 4 3 2 2 2" xfId="7325" xr:uid="{BBBE73E6-63D0-44A7-AE54-3D5AC37DB5D8}"/>
    <cellStyle name="Currency 6 4 3 2 3" xfId="5522" xr:uid="{3EC2A7EB-2640-4487-A34F-3433402955CB}"/>
    <cellStyle name="Currency 6 4 3 3" xfId="3652" xr:uid="{054426AD-187A-437C-9493-D1F2C527D800}"/>
    <cellStyle name="Currency 6 4 3 3 2" xfId="7326" xr:uid="{0F56CEDC-7826-4529-8E65-2A06E3836F74}"/>
    <cellStyle name="Currency 6 4 3 4" xfId="4624" xr:uid="{4B7F1AA8-998E-4FA4-86B1-D00DC7877BD6}"/>
    <cellStyle name="Currency 6 4 4" xfId="509" xr:uid="{CD71EF4B-8BAF-4398-8F65-20585D17EEB8}"/>
    <cellStyle name="Currency 6 4 4 2" xfId="1849" xr:uid="{BF584BF1-F882-415F-91B5-5EA51E0EF64E}"/>
    <cellStyle name="Currency 6 4 4 2 2" xfId="3653" xr:uid="{F3C91F6F-F896-438B-9A08-060C9B4EB741}"/>
    <cellStyle name="Currency 6 4 4 2 2 2" xfId="7327" xr:uid="{F767B4D4-8F5E-4B71-AF25-8B7D3D04E255}"/>
    <cellStyle name="Currency 6 4 4 2 3" xfId="5523" xr:uid="{D01772CE-A70E-4824-AA2C-FD5758EB28EE}"/>
    <cellStyle name="Currency 6 4 4 3" xfId="3654" xr:uid="{5BEC5330-3210-44F3-97C8-845EE84C0701}"/>
    <cellStyle name="Currency 6 4 4 3 2" xfId="7328" xr:uid="{21C5BCEC-4667-40B3-B78B-25BB830477D3}"/>
    <cellStyle name="Currency 6 4 4 4" xfId="4195" xr:uid="{B027E6E6-D1F6-42DD-A4C8-2F8AD722E203}"/>
    <cellStyle name="Currency 6 4 5" xfId="1850" xr:uid="{0EDD7E49-8839-472A-8D65-3401EAA07F3C}"/>
    <cellStyle name="Currency 6 4 5 2" xfId="3655" xr:uid="{5C9BFCD3-7450-48B6-8CC5-4C2DA2BDF3B2}"/>
    <cellStyle name="Currency 6 4 5 2 2" xfId="7329" xr:uid="{A882104A-13C3-4383-B9B6-8E438C461E31}"/>
    <cellStyle name="Currency 6 4 5 3" xfId="5524" xr:uid="{78D4E18D-E6D3-48A8-A794-6684C4A6D2BA}"/>
    <cellStyle name="Currency 6 4 6" xfId="3656" xr:uid="{8505A99C-4085-4081-AE59-EA4E958F1E32}"/>
    <cellStyle name="Currency 6 4 6 2" xfId="7330" xr:uid="{1B15CD47-7FB2-4D83-A5E6-FA09668AE470}"/>
    <cellStyle name="Currency 6 4 7" xfId="3827" xr:uid="{CEA832D2-F80D-4C61-8B2E-2AB684500606}"/>
    <cellStyle name="Currency 6 5" xfId="300" xr:uid="{3A6AF1F6-1B4B-4540-9F91-82FD14240D4D}"/>
    <cellStyle name="Currency 6 5 2" xfId="939" xr:uid="{E23F466F-E1C8-4F4B-A715-B3FED62C04E5}"/>
    <cellStyle name="Currency 6 5 2 2" xfId="1851" xr:uid="{0B4E7373-1B64-45F5-BE09-60232D988E59}"/>
    <cellStyle name="Currency 6 5 2 2 2" xfId="3657" xr:uid="{F8129AA7-6FB6-43E0-90A9-C3B5317B886B}"/>
    <cellStyle name="Currency 6 5 2 2 2 2" xfId="7331" xr:uid="{58907E58-761F-47A6-8C7E-4402E8D872EC}"/>
    <cellStyle name="Currency 6 5 2 2 3" xfId="5525" xr:uid="{CC4544C7-26CA-47DD-91BA-DC04D8D4E477}"/>
    <cellStyle name="Currency 6 5 2 3" xfId="3658" xr:uid="{6F237C30-2F61-4FF1-A60A-559CC8505C92}"/>
    <cellStyle name="Currency 6 5 2 3 2" xfId="7332" xr:uid="{7ED7B74B-EF71-403D-9547-F277BEF3B15C}"/>
    <cellStyle name="Currency 6 5 2 4" xfId="4625" xr:uid="{59A016EE-C153-49FF-9C5E-33BE39BA04C4}"/>
    <cellStyle name="Currency 6 5 3" xfId="1852" xr:uid="{E045BB2A-F0BE-4784-895A-19749AE52C18}"/>
    <cellStyle name="Currency 6 5 3 2" xfId="3659" xr:uid="{629176C8-0ABC-4F9C-AE08-2B6EDA6546BD}"/>
    <cellStyle name="Currency 6 5 3 2 2" xfId="7333" xr:uid="{34BC4202-D96F-44B8-963C-56063B4C13B6}"/>
    <cellStyle name="Currency 6 5 3 3" xfId="5526" xr:uid="{9164EB94-AAA8-4A90-B715-9EAED5802545}"/>
    <cellStyle name="Currency 6 5 4" xfId="3660" xr:uid="{43D37AAD-324B-4FA6-B0D9-5E95501EF056}"/>
    <cellStyle name="Currency 6 5 4 2" xfId="7334" xr:uid="{7057D933-8CC7-4125-93D4-E43FC06D94B5}"/>
    <cellStyle name="Currency 6 5 5" xfId="3991" xr:uid="{A4E87298-3791-4F94-A0D3-FA90F07C5BB5}"/>
    <cellStyle name="Currency 6 6" xfId="940" xr:uid="{6F619751-75D9-4A05-A252-45A7DB42BD9F}"/>
    <cellStyle name="Currency 6 6 2" xfId="1853" xr:uid="{5DEBDCB5-410A-4DDE-ACDF-0B84D9AAED44}"/>
    <cellStyle name="Currency 6 6 2 2" xfId="3661" xr:uid="{5005DE5A-14B6-4883-AA1A-C74C7A78325E}"/>
    <cellStyle name="Currency 6 6 2 2 2" xfId="7335" xr:uid="{1EEEAD39-A659-4FE9-99C1-E4C3E591163C}"/>
    <cellStyle name="Currency 6 6 2 3" xfId="5527" xr:uid="{9B3802EA-E4A6-4AA3-B381-79142CE7BAA9}"/>
    <cellStyle name="Currency 6 6 3" xfId="3662" xr:uid="{E7EC7C31-1104-4442-853B-418427D69400}"/>
    <cellStyle name="Currency 6 6 3 2" xfId="7336" xr:uid="{FA669DC1-E2C1-434C-A5E5-80FB61542794}"/>
    <cellStyle name="Currency 6 6 4" xfId="4626" xr:uid="{14A42A3F-426A-46C9-A23E-4E4494D3DFD3}"/>
    <cellStyle name="Currency 6 7" xfId="483" xr:uid="{A389C396-6F4F-4847-889F-0D43BB333515}"/>
    <cellStyle name="Currency 6 7 2" xfId="1854" xr:uid="{C2573A76-0098-44BD-8D8D-75A4C56B881B}"/>
    <cellStyle name="Currency 6 7 2 2" xfId="3663" xr:uid="{5CED8DA9-1B32-49FE-9727-FED7DB0A892A}"/>
    <cellStyle name="Currency 6 7 2 2 2" xfId="7337" xr:uid="{7E70AA4C-B56D-411B-9FFB-E567DF6A0B71}"/>
    <cellStyle name="Currency 6 7 2 3" xfId="5528" xr:uid="{21446B1D-0454-4A66-AC52-A5CF3C42F704}"/>
    <cellStyle name="Currency 6 7 3" xfId="3664" xr:uid="{712EE687-6970-4BC8-92A9-4B16B649019C}"/>
    <cellStyle name="Currency 6 7 3 2" xfId="7338" xr:uid="{15EC43EE-DC4B-4759-B9BA-94305CB6AFE7}"/>
    <cellStyle name="Currency 6 7 4" xfId="4169" xr:uid="{A6AE7AFE-70FA-4E1A-9C9E-D01353D7C416}"/>
    <cellStyle name="Currency 6 8" xfId="1855" xr:uid="{4E57EA89-8497-4BF5-AC48-D2C30E159AA0}"/>
    <cellStyle name="Currency 6 8 2" xfId="3665" xr:uid="{1E520F65-F593-4C02-94D6-366995AF63BC}"/>
    <cellStyle name="Currency 6 8 2 2" xfId="7339" xr:uid="{6A97D095-415E-4E6D-ADE1-8A7356D3F860}"/>
    <cellStyle name="Currency 6 8 3" xfId="5529" xr:uid="{2FABF394-A3B0-458F-B93B-A18379531B56}"/>
    <cellStyle name="Currency 6 9" xfId="3666" xr:uid="{E66CCF43-CB34-4B79-87D3-CFE9E85C4A7B}"/>
    <cellStyle name="Currency 6 9 2" xfId="7340" xr:uid="{9418CBB0-4915-427E-9064-5E49FC9117FA}"/>
    <cellStyle name="Currency 7" xfId="89" xr:uid="{5345B2FB-0593-4793-BB8E-0DEFCC016BE0}"/>
    <cellStyle name="Currency 7 2" xfId="146" xr:uid="{70ADD578-B6D0-4622-958D-4D8C042F7642}"/>
    <cellStyle name="Currency 7 2 2" xfId="355" xr:uid="{BB6340A6-8E56-4016-BBD8-3A26D9F7C7FE}"/>
    <cellStyle name="Currency 7 2 2 2" xfId="941" xr:uid="{EE4B7A9C-F8E6-4F3B-AB85-A13F8FA5AA9C}"/>
    <cellStyle name="Currency 7 2 2 2 2" xfId="1856" xr:uid="{95D5124B-DBD4-4FA4-9D9A-DD9EBA36DA18}"/>
    <cellStyle name="Currency 7 2 2 2 2 2" xfId="3667" xr:uid="{582E722D-73A2-4C4B-9F4E-A25A42F15676}"/>
    <cellStyle name="Currency 7 2 2 2 2 2 2" xfId="7341" xr:uid="{4835CD98-50DD-4C67-B9CC-091EC78B3C20}"/>
    <cellStyle name="Currency 7 2 2 2 2 3" xfId="5530" xr:uid="{F32222C6-45AF-4C4D-B002-A0AFF878CBD2}"/>
    <cellStyle name="Currency 7 2 2 2 3" xfId="3668" xr:uid="{377C3962-B80C-4D14-9DDE-13778CCE78D8}"/>
    <cellStyle name="Currency 7 2 2 2 3 2" xfId="7342" xr:uid="{498771EC-7C70-4A39-820D-24D34EEDC6EC}"/>
    <cellStyle name="Currency 7 2 2 2 4" xfId="4627" xr:uid="{D24085F7-12D8-4E13-89D1-96DBF6AF3E87}"/>
    <cellStyle name="Currency 7 2 2 3" xfId="1857" xr:uid="{709A8D16-FBA4-48A4-BFE7-F18D03343317}"/>
    <cellStyle name="Currency 7 2 2 3 2" xfId="3669" xr:uid="{D9089448-5DE1-477F-BA02-DB5678835E76}"/>
    <cellStyle name="Currency 7 2 2 3 2 2" xfId="7343" xr:uid="{8801C3AB-0929-408F-8FA3-0322EC60F0B5}"/>
    <cellStyle name="Currency 7 2 2 3 3" xfId="5531" xr:uid="{0062FC58-6E32-4235-9F79-CCEBBB75935A}"/>
    <cellStyle name="Currency 7 2 2 4" xfId="3670" xr:uid="{90A5EBB0-4767-4377-BCB5-5CCCBB6798A8}"/>
    <cellStyle name="Currency 7 2 2 4 2" xfId="7344" xr:uid="{DD094A7E-E717-482C-B080-28FF7DBD315B}"/>
    <cellStyle name="Currency 7 2 2 5" xfId="4043" xr:uid="{E9EA424F-272E-400A-9139-C949F51F2EB0}"/>
    <cellStyle name="Currency 7 2 3" xfId="942" xr:uid="{515EFAF8-9ED8-4668-BEC3-8C7B9FC6116D}"/>
    <cellStyle name="Currency 7 2 3 2" xfId="1858" xr:uid="{A6801F75-2955-4CCD-8D44-1323F774CA47}"/>
    <cellStyle name="Currency 7 2 3 2 2" xfId="3671" xr:uid="{72341143-E36B-4452-AF4C-A639EC38D19B}"/>
    <cellStyle name="Currency 7 2 3 2 2 2" xfId="7345" xr:uid="{6EAC410C-B74D-4B04-B913-B894A0A5E0F2}"/>
    <cellStyle name="Currency 7 2 3 2 3" xfId="5532" xr:uid="{B03D3F77-8B9F-4476-A429-37801565D6B6}"/>
    <cellStyle name="Currency 7 2 3 3" xfId="3672" xr:uid="{F7B7DA1D-CE8D-4CA0-BFA2-7312376AEDDB}"/>
    <cellStyle name="Currency 7 2 3 3 2" xfId="7346" xr:uid="{89C612EE-3F85-451C-AD5B-BE656FEDD797}"/>
    <cellStyle name="Currency 7 2 3 4" xfId="4628" xr:uid="{0EE80221-0EEE-4CA0-B32F-01EC6A02AFFF}"/>
    <cellStyle name="Currency 7 2 4" xfId="535" xr:uid="{517F1BCF-1B40-49C3-AE72-44E275EAF211}"/>
    <cellStyle name="Currency 7 2 4 2" xfId="1859" xr:uid="{443C685B-E80F-400F-A213-EDACF5B2703F}"/>
    <cellStyle name="Currency 7 2 4 2 2" xfId="3673" xr:uid="{D43D4979-6B3A-452F-BC6A-EDD5862CCA00}"/>
    <cellStyle name="Currency 7 2 4 2 2 2" xfId="7347" xr:uid="{9FD67E0B-50C2-4022-A03C-9D07FE9D35B1}"/>
    <cellStyle name="Currency 7 2 4 2 3" xfId="5533" xr:uid="{D838D376-1188-4D3A-81CD-8684F6C91A88}"/>
    <cellStyle name="Currency 7 2 4 3" xfId="3674" xr:uid="{FBBAB3BC-A44C-4B90-8749-395990A4D372}"/>
    <cellStyle name="Currency 7 2 4 3 2" xfId="7348" xr:uid="{1B3BC5B9-2502-47CE-81EA-D0EF44811453}"/>
    <cellStyle name="Currency 7 2 4 4" xfId="4221" xr:uid="{85D7E998-1973-4BBE-8884-73A6726930BF}"/>
    <cellStyle name="Currency 7 2 5" xfId="1860" xr:uid="{321F01D1-FC38-4784-8DB2-CE7876CB4C44}"/>
    <cellStyle name="Currency 7 2 5 2" xfId="3675" xr:uid="{A6B920F1-5E64-4567-B451-E07AD593DF78}"/>
    <cellStyle name="Currency 7 2 5 2 2" xfId="7349" xr:uid="{12572308-6022-4952-AC5D-0DB563270C54}"/>
    <cellStyle name="Currency 7 2 5 3" xfId="5534" xr:uid="{034B3F42-FE1E-4426-A212-D0F328325F51}"/>
    <cellStyle name="Currency 7 2 6" xfId="3676" xr:uid="{CF48CDBE-D594-4E96-8DB1-3169D6F3DE66}"/>
    <cellStyle name="Currency 7 2 6 2" xfId="7350" xr:uid="{FB3B3D31-FC1C-4705-9CF0-560FF8A40D42}"/>
    <cellStyle name="Currency 7 2 7" xfId="3853" xr:uid="{10D2D3DA-A06D-4054-A93F-7639227D62E9}"/>
    <cellStyle name="Currency 7 3" xfId="303" xr:uid="{F39D15EE-8390-4726-AD0F-A4926F1C86F6}"/>
    <cellStyle name="Currency 7 3 2" xfId="943" xr:uid="{0D6DF215-8942-4EDB-B9DF-5426F6708F84}"/>
    <cellStyle name="Currency 7 3 2 2" xfId="1861" xr:uid="{3894563F-1A90-4B25-8F99-0EE38377EFFD}"/>
    <cellStyle name="Currency 7 3 2 2 2" xfId="3677" xr:uid="{DE95B38E-C77B-4288-9B27-9E012F8BEA07}"/>
    <cellStyle name="Currency 7 3 2 2 2 2" xfId="7351" xr:uid="{D763A7B5-F9A9-4A0A-B1F5-B69A8B5BDE51}"/>
    <cellStyle name="Currency 7 3 2 2 3" xfId="5535" xr:uid="{468F791B-AEB9-49E2-A36B-C7581470086D}"/>
    <cellStyle name="Currency 7 3 2 3" xfId="3678" xr:uid="{A164BCA5-A738-4A0A-9003-5857B70F2DA9}"/>
    <cellStyle name="Currency 7 3 2 3 2" xfId="7352" xr:uid="{21201A00-9971-481D-B26F-C4DCA1848E06}"/>
    <cellStyle name="Currency 7 3 2 4" xfId="4629" xr:uid="{E59E92A8-0628-4539-B2D0-0D095F681343}"/>
    <cellStyle name="Currency 7 3 3" xfId="1862" xr:uid="{FAF3C8C8-A37A-4067-A05F-48776841BE98}"/>
    <cellStyle name="Currency 7 3 3 2" xfId="3679" xr:uid="{470B0F14-B199-43BB-B16A-CB9F72459860}"/>
    <cellStyle name="Currency 7 3 3 2 2" xfId="7353" xr:uid="{9C7968DA-2E2A-448C-857D-DAAD47842BB7}"/>
    <cellStyle name="Currency 7 3 3 3" xfId="5536" xr:uid="{E0B739C3-6237-4F8A-94AF-ACDDD641F873}"/>
    <cellStyle name="Currency 7 3 4" xfId="3680" xr:uid="{5E403CD5-0EF4-4D34-99FE-8DAE17F7CD77}"/>
    <cellStyle name="Currency 7 3 4 2" xfId="7354" xr:uid="{C135DB29-F167-478C-BB37-46A3F76ECD9D}"/>
    <cellStyle name="Currency 7 3 5" xfId="3994" xr:uid="{EADEAB48-B775-4DF5-AFA0-390FC073C523}"/>
    <cellStyle name="Currency 7 4" xfId="944" xr:uid="{0F2C2CC7-9ECF-4ADF-B9E3-72C95FD04086}"/>
    <cellStyle name="Currency 7 4 2" xfId="1863" xr:uid="{E4DA448A-8A17-49A8-BD1F-0F218E53F8FE}"/>
    <cellStyle name="Currency 7 4 2 2" xfId="3681" xr:uid="{D0E2E286-C2FD-4AC1-A8EE-17C1738F765B}"/>
    <cellStyle name="Currency 7 4 2 2 2" xfId="7355" xr:uid="{5BF4EC54-ED5D-47FD-A009-A53A182FF2F0}"/>
    <cellStyle name="Currency 7 4 2 3" xfId="5537" xr:uid="{B46374A7-869E-4F3D-B750-9CAB788AC157}"/>
    <cellStyle name="Currency 7 4 3" xfId="3682" xr:uid="{DFB5898F-1149-428C-B62A-0839DEAC6630}"/>
    <cellStyle name="Currency 7 4 3 2" xfId="7356" xr:uid="{00B9B0CE-6CEB-43DB-8FD0-32C19FA5F32A}"/>
    <cellStyle name="Currency 7 4 4" xfId="4630" xr:uid="{E4489B2D-B982-4B98-B094-1EEA83F76765}"/>
    <cellStyle name="Currency 7 5" xfId="486" xr:uid="{1A69798A-D942-486B-9F34-F1D06E3050C5}"/>
    <cellStyle name="Currency 7 5 2" xfId="1864" xr:uid="{B8E03101-A4A5-4CF2-88AA-3309CCE619F5}"/>
    <cellStyle name="Currency 7 5 2 2" xfId="3683" xr:uid="{FF360EE9-2F35-4FA0-9483-7F1B73ADA4A2}"/>
    <cellStyle name="Currency 7 5 2 2 2" xfId="7357" xr:uid="{00D53244-97B7-4BD0-8F6A-A1632E3659C0}"/>
    <cellStyle name="Currency 7 5 2 3" xfId="5538" xr:uid="{B6C6995F-F695-4F65-B68E-2B774A46ABCD}"/>
    <cellStyle name="Currency 7 5 3" xfId="3684" xr:uid="{73A742DE-B799-41F0-BEAE-3A7874BBA9B5}"/>
    <cellStyle name="Currency 7 5 3 2" xfId="7358" xr:uid="{B58498F5-3882-4F85-90A9-F07996CC76F4}"/>
    <cellStyle name="Currency 7 5 4" xfId="4172" xr:uid="{756140B5-B4F5-4493-8868-40B2C386BAE3}"/>
    <cellStyle name="Currency 7 6" xfId="1865" xr:uid="{9CE8577A-FB77-44AA-B06F-B573BAAEF67F}"/>
    <cellStyle name="Currency 7 6 2" xfId="3685" xr:uid="{8D1504CD-9395-4121-8EDA-E0BB8113230F}"/>
    <cellStyle name="Currency 7 6 2 2" xfId="7359" xr:uid="{6F6B6076-B7F9-49A3-95FE-E6D2BA15B54E}"/>
    <cellStyle name="Currency 7 6 3" xfId="5539" xr:uid="{BCA45411-090C-40B6-B470-7D1E49E62263}"/>
    <cellStyle name="Currency 7 7" xfId="3686" xr:uid="{110E16EC-0CA1-4928-8ADE-13487BDB1937}"/>
    <cellStyle name="Currency 7 7 2" xfId="7360" xr:uid="{E8AE5B8B-91E3-48B1-BB56-F9B8D0AE2F40}"/>
    <cellStyle name="Currency 7 8" xfId="3804" xr:uid="{D4302E98-A30B-499E-B772-E0B7581FDDDA}"/>
    <cellStyle name="Currency 8" xfId="90" xr:uid="{DEE041B8-C88E-4E34-9A24-39915BAB201E}"/>
    <cellStyle name="Currency 8 2" xfId="166" xr:uid="{528C261E-BD03-48E5-A78E-CEF2FC9496A9}"/>
    <cellStyle name="Currency 8 2 2" xfId="375" xr:uid="{BCC07183-3C26-4875-A1EE-A91E68FD8658}"/>
    <cellStyle name="Currency 8 2 2 2" xfId="945" xr:uid="{A11493FE-C113-482C-A0CF-E496FB56FD30}"/>
    <cellStyle name="Currency 8 2 2 2 2" xfId="1866" xr:uid="{56156AEC-16DB-43A9-9EF8-C32D51282B83}"/>
    <cellStyle name="Currency 8 2 2 2 2 2" xfId="3687" xr:uid="{499AE5BE-51ED-4145-ADFE-2C7D18395577}"/>
    <cellStyle name="Currency 8 2 2 2 2 2 2" xfId="7361" xr:uid="{709B334F-5703-42B0-AC16-B5FA18715AF6}"/>
    <cellStyle name="Currency 8 2 2 2 2 3" xfId="5540" xr:uid="{75A5441D-BEA0-46B0-A3D8-D4A4F219761C}"/>
    <cellStyle name="Currency 8 2 2 2 3" xfId="3688" xr:uid="{8DE7E537-F7F5-4635-90EB-661A3CCF467D}"/>
    <cellStyle name="Currency 8 2 2 2 3 2" xfId="7362" xr:uid="{70D87DAF-EC33-4CC5-8332-D3C857D92AF3}"/>
    <cellStyle name="Currency 8 2 2 2 4" xfId="4631" xr:uid="{71B45F8D-BED9-483F-AF45-0B29F384D199}"/>
    <cellStyle name="Currency 8 2 2 3" xfId="1867" xr:uid="{82F8A6F3-1C16-4111-A23D-1F90D9607AE5}"/>
    <cellStyle name="Currency 8 2 2 3 2" xfId="3689" xr:uid="{0688506C-3AE4-4A29-8B6C-48219F444585}"/>
    <cellStyle name="Currency 8 2 2 3 2 2" xfId="7363" xr:uid="{F32A478C-FB3C-450A-ACC5-24BC15DDCBFB}"/>
    <cellStyle name="Currency 8 2 2 3 3" xfId="5541" xr:uid="{9FDEA5AB-F0FA-466B-BFAD-A606BB9ED1A6}"/>
    <cellStyle name="Currency 8 2 2 4" xfId="3690" xr:uid="{23AE8F22-F6D5-4EE9-8182-78F2FBEDAE5C}"/>
    <cellStyle name="Currency 8 2 2 4 2" xfId="7364" xr:uid="{8BF99B74-A64D-4783-A594-B1FAC1CF2F63}"/>
    <cellStyle name="Currency 8 2 2 5" xfId="4063" xr:uid="{15C85BCC-389D-4604-907F-DA8A1B9FE21A}"/>
    <cellStyle name="Currency 8 2 3" xfId="946" xr:uid="{45D4FC3C-72C8-4406-AD5E-86E4BFF2EB33}"/>
    <cellStyle name="Currency 8 2 3 2" xfId="1868" xr:uid="{B7829C32-48F5-4EBA-BDFE-EC4D93DDB9D5}"/>
    <cellStyle name="Currency 8 2 3 2 2" xfId="3691" xr:uid="{A5778662-813B-4D36-B64A-23119C09E893}"/>
    <cellStyle name="Currency 8 2 3 2 2 2" xfId="7365" xr:uid="{34417960-48B5-4381-A12F-39B3B8A4EBD3}"/>
    <cellStyle name="Currency 8 2 3 2 3" xfId="5542" xr:uid="{EF710E17-7764-4555-A5A3-9EED398E4D7A}"/>
    <cellStyle name="Currency 8 2 3 3" xfId="3692" xr:uid="{307D5846-6AD3-4B00-BB5A-CCB5D44DC766}"/>
    <cellStyle name="Currency 8 2 3 3 2" xfId="7366" xr:uid="{7DE83577-707A-4475-9E84-96A582461902}"/>
    <cellStyle name="Currency 8 2 3 4" xfId="4632" xr:uid="{8AC918E2-57A5-43ED-B5F6-404D1BBC3A56}"/>
    <cellStyle name="Currency 8 2 4" xfId="555" xr:uid="{A15D928C-99BB-48DE-8A31-5EC63642B824}"/>
    <cellStyle name="Currency 8 2 4 2" xfId="1869" xr:uid="{E10A98CD-4EE7-49ED-ABF3-6272992B601F}"/>
    <cellStyle name="Currency 8 2 4 2 2" xfId="3693" xr:uid="{9C54760F-F7D3-41CE-8FF8-5F4488F72EAC}"/>
    <cellStyle name="Currency 8 2 4 2 2 2" xfId="7367" xr:uid="{2EE56577-BDA7-4DCC-BF40-965F53E60202}"/>
    <cellStyle name="Currency 8 2 4 2 3" xfId="5543" xr:uid="{71191DC9-0A44-47E4-B35C-7E1DE2067639}"/>
    <cellStyle name="Currency 8 2 4 3" xfId="3694" xr:uid="{9DC20AD3-82E3-426A-A446-EAA65BB265C1}"/>
    <cellStyle name="Currency 8 2 4 3 2" xfId="7368" xr:uid="{BA6283BD-AD67-4E53-9E64-8DD10F592777}"/>
    <cellStyle name="Currency 8 2 4 4" xfId="4241" xr:uid="{1FCAA43A-64D4-4866-9592-F332F90D5728}"/>
    <cellStyle name="Currency 8 2 5" xfId="1870" xr:uid="{8477AF6C-DD63-43CE-8363-E729DA4B4F59}"/>
    <cellStyle name="Currency 8 2 5 2" xfId="3695" xr:uid="{992A5427-05A4-465C-9765-90A2F9951F34}"/>
    <cellStyle name="Currency 8 2 5 2 2" xfId="7369" xr:uid="{C493E52E-9FCF-4981-9439-BAF0303F0752}"/>
    <cellStyle name="Currency 8 2 5 3" xfId="5544" xr:uid="{F93C8BF0-4C43-4881-979A-DB17915F1879}"/>
    <cellStyle name="Currency 8 2 6" xfId="3696" xr:uid="{3A4772B3-BA88-493C-9446-0C2EBFC9758F}"/>
    <cellStyle name="Currency 8 2 6 2" xfId="7370" xr:uid="{FB0D17AA-B38E-4242-BB98-FF566995C460}"/>
    <cellStyle name="Currency 8 2 7" xfId="3873" xr:uid="{D45D3529-48AD-431D-BE32-6F6E817CE394}"/>
    <cellStyle name="Currency 8 3" xfId="304" xr:uid="{B2BE0131-271E-4D11-B1F1-165B007F2F38}"/>
    <cellStyle name="Currency 8 3 2" xfId="947" xr:uid="{94983656-EDEE-487D-802D-A6F522C4DF51}"/>
    <cellStyle name="Currency 8 3 2 2" xfId="1871" xr:uid="{060B89BF-5D03-4687-AC29-957BBE93532A}"/>
    <cellStyle name="Currency 8 3 2 2 2" xfId="3697" xr:uid="{4A4F95F6-7779-4F56-BE4E-A3B50F7ED6C4}"/>
    <cellStyle name="Currency 8 3 2 2 2 2" xfId="7371" xr:uid="{0FC84CE7-7A8B-4B55-899A-FB0C9123B5C1}"/>
    <cellStyle name="Currency 8 3 2 2 3" xfId="5545" xr:uid="{3A48F133-49B7-4FA7-AD60-94EC53568FA2}"/>
    <cellStyle name="Currency 8 3 2 3" xfId="3698" xr:uid="{41D3A6A2-D1C7-45A3-9CB4-8C901EED4B30}"/>
    <cellStyle name="Currency 8 3 2 3 2" xfId="7372" xr:uid="{EAB08A6A-EEEA-4F5D-B5D4-B7F4269A578A}"/>
    <cellStyle name="Currency 8 3 2 4" xfId="4633" xr:uid="{73390DB4-C816-4436-BA93-39ADE50D0A04}"/>
    <cellStyle name="Currency 8 3 3" xfId="1872" xr:uid="{D385C80A-3254-45DD-BA49-8B58F6FFE67C}"/>
    <cellStyle name="Currency 8 3 3 2" xfId="3699" xr:uid="{BBF44C07-B9A1-442F-9186-477B1BD626FB}"/>
    <cellStyle name="Currency 8 3 3 2 2" xfId="7373" xr:uid="{3CA3D57E-A3C3-4684-AD96-7F97307A6E4E}"/>
    <cellStyle name="Currency 8 3 3 3" xfId="5546" xr:uid="{CB6EBA0C-0EA4-4B16-8AED-C9238CF0A243}"/>
    <cellStyle name="Currency 8 3 4" xfId="3700" xr:uid="{A7B33542-3C45-432F-B606-5564FE78299E}"/>
    <cellStyle name="Currency 8 3 4 2" xfId="7374" xr:uid="{A75F9548-4E60-4FFD-8144-B8EA1C08B0D3}"/>
    <cellStyle name="Currency 8 3 5" xfId="3995" xr:uid="{78496641-4A0C-46FF-8802-27DADF467EBA}"/>
    <cellStyle name="Currency 8 4" xfId="948" xr:uid="{44673777-CF0F-4B4F-B2E3-32EE6FF0751B}"/>
    <cellStyle name="Currency 8 4 2" xfId="1873" xr:uid="{1213CC8C-3B60-4704-9A39-4FFD58B8B9ED}"/>
    <cellStyle name="Currency 8 4 2 2" xfId="3701" xr:uid="{81441579-3F5A-48BA-B764-8E085EC6366B}"/>
    <cellStyle name="Currency 8 4 2 2 2" xfId="7375" xr:uid="{12F8D52A-2537-474B-A639-D96BD184AF0C}"/>
    <cellStyle name="Currency 8 4 2 3" xfId="5547" xr:uid="{3B30A6F5-74EE-431C-9981-AC933C036AF8}"/>
    <cellStyle name="Currency 8 4 3" xfId="3702" xr:uid="{F18DD7DC-DE21-48F6-813F-0FB5892463D6}"/>
    <cellStyle name="Currency 8 4 3 2" xfId="7376" xr:uid="{CAF84FFF-3352-4293-9865-C2137BAD96EB}"/>
    <cellStyle name="Currency 8 4 4" xfId="4634" xr:uid="{6153B79A-65A1-4DD4-BA32-FC2925D6EFA7}"/>
    <cellStyle name="Currency 8 5" xfId="487" xr:uid="{817AC8E2-B198-408E-9296-3B830DA37E3F}"/>
    <cellStyle name="Currency 8 5 2" xfId="1874" xr:uid="{A0336D9B-C539-4465-B47A-F5AB02D54ED0}"/>
    <cellStyle name="Currency 8 5 2 2" xfId="3703" xr:uid="{60802B16-0B20-4B96-BA1A-D1FD8B15C95A}"/>
    <cellStyle name="Currency 8 5 2 2 2" xfId="7377" xr:uid="{EE778E56-4744-4D2D-B164-147AC323BC0C}"/>
    <cellStyle name="Currency 8 5 2 3" xfId="5548" xr:uid="{E0C7168E-943D-4C8F-8781-D4E305E03E58}"/>
    <cellStyle name="Currency 8 5 3" xfId="3704" xr:uid="{F18A4C43-BBFD-47F6-9C2E-2DEA114D9F62}"/>
    <cellStyle name="Currency 8 5 3 2" xfId="7378" xr:uid="{B315A22D-65B7-4806-A071-CA10CD3E1622}"/>
    <cellStyle name="Currency 8 5 4" xfId="4173" xr:uid="{82F6931D-57EB-4D34-9D0E-CA125556DCD0}"/>
    <cellStyle name="Currency 8 6" xfId="1875" xr:uid="{807C7573-C4FD-4A9A-85B9-707D92523328}"/>
    <cellStyle name="Currency 8 6 2" xfId="3705" xr:uid="{AF3E7181-1F3F-4342-8FBB-6A09A6C5F2EF}"/>
    <cellStyle name="Currency 8 6 2 2" xfId="7379" xr:uid="{D6A2135D-DAE8-44C2-83CD-8EAC8B478042}"/>
    <cellStyle name="Currency 8 6 3" xfId="5549" xr:uid="{3EFB51C2-E9AB-4ACD-83A7-D36BA4A86E0E}"/>
    <cellStyle name="Currency 8 7" xfId="3706" xr:uid="{9DA4A922-077C-4706-BA84-F7E5A2168E43}"/>
    <cellStyle name="Currency 8 7 2" xfId="7380" xr:uid="{65728BAA-40C5-4170-889A-651A4C51C98F}"/>
    <cellStyle name="Currency 8 8" xfId="3805" xr:uid="{5B15BC14-8595-4D31-8B89-B62B72A5E4A0}"/>
    <cellStyle name="Currency 9" xfId="91" xr:uid="{B68DD58F-724B-478B-AF2F-B6BDB6093D9A}"/>
    <cellStyle name="Currency 9 2" xfId="305" xr:uid="{6BEC6C31-59D0-4DA0-B6C4-1140B7182852}"/>
    <cellStyle name="Currency 9 2 2" xfId="949" xr:uid="{B20EB1A0-9AFC-4BF3-9414-6EDE59F11C1F}"/>
    <cellStyle name="Currency 9 2 2 2" xfId="1876" xr:uid="{7804423E-622F-477A-AC65-761E5976A254}"/>
    <cellStyle name="Currency 9 2 2 2 2" xfId="3707" xr:uid="{DE207D34-F639-493A-8F64-B0C936C769DF}"/>
    <cellStyle name="Currency 9 2 2 2 2 2" xfId="7381" xr:uid="{97546415-A5BA-41FB-85A3-C6A48E98E624}"/>
    <cellStyle name="Currency 9 2 2 2 3" xfId="5550" xr:uid="{0049E6FA-883B-49EB-9F31-9BEFCF8DAF3F}"/>
    <cellStyle name="Currency 9 2 2 3" xfId="3708" xr:uid="{393CAA40-90FA-4FC5-832B-BA412DEE2FFC}"/>
    <cellStyle name="Currency 9 2 2 3 2" xfId="7382" xr:uid="{89A9FB6E-F511-4FB3-991F-1E230503E48C}"/>
    <cellStyle name="Currency 9 2 2 4" xfId="4635" xr:uid="{BAC406FC-80DD-4B38-BF62-B8F3206C7500}"/>
    <cellStyle name="Currency 9 2 3" xfId="1877" xr:uid="{CB35A5E8-4BE8-41F9-A16D-CB6FD53F542D}"/>
    <cellStyle name="Currency 9 2 3 2" xfId="3709" xr:uid="{C7D28394-3536-437D-9796-EE7416EB5BF7}"/>
    <cellStyle name="Currency 9 2 3 2 2" xfId="7383" xr:uid="{62CE049A-0DF8-42BA-A1FF-35203DB5046F}"/>
    <cellStyle name="Currency 9 2 3 3" xfId="5551" xr:uid="{0341FD7B-8A92-4821-ADAF-1E58835885EE}"/>
    <cellStyle name="Currency 9 2 4" xfId="3710" xr:uid="{D9AC4172-64F3-4254-90BC-70C6C1F98B2E}"/>
    <cellStyle name="Currency 9 2 4 2" xfId="7384" xr:uid="{C4456514-5472-4157-AC79-76319816CFD3}"/>
    <cellStyle name="Currency 9 2 5" xfId="3996" xr:uid="{1B94F1C9-FB88-4FEA-B2EC-AC2D090EE9EF}"/>
    <cellStyle name="Currency 9 3" xfId="950" xr:uid="{3B69F09E-0293-4D3A-A11E-A1BD05C19E2B}"/>
    <cellStyle name="Currency 9 3 2" xfId="1878" xr:uid="{E1E11960-1FBE-439F-8E1B-577365A10DCF}"/>
    <cellStyle name="Currency 9 3 2 2" xfId="3711" xr:uid="{0E86B583-F626-44B2-B2CB-FAEC7DBE77F9}"/>
    <cellStyle name="Currency 9 3 2 2 2" xfId="7385" xr:uid="{7FAC5BB9-91A0-4327-BB31-9B8B46B300C8}"/>
    <cellStyle name="Currency 9 3 2 3" xfId="5552" xr:uid="{F5DE8DC6-28A7-4094-B193-FFD58F31A5DF}"/>
    <cellStyle name="Currency 9 3 3" xfId="3712" xr:uid="{78DF81E8-982F-4ABE-94B3-0AE556428897}"/>
    <cellStyle name="Currency 9 3 3 2" xfId="7386" xr:uid="{8BAABD90-F2AD-410D-914B-E7973B5BE762}"/>
    <cellStyle name="Currency 9 3 4" xfId="4636" xr:uid="{786512AC-3BCA-4961-8C24-64E98BA39427}"/>
    <cellStyle name="Currency 9 4" xfId="488" xr:uid="{0708241F-AB8C-44C1-A760-B7A3A7686E3F}"/>
    <cellStyle name="Currency 9 4 2" xfId="1879" xr:uid="{E10F4C34-EFE8-4867-9009-7F1144275C23}"/>
    <cellStyle name="Currency 9 4 2 2" xfId="3713" xr:uid="{6BFB811D-9F3C-48E0-A498-633133680D68}"/>
    <cellStyle name="Currency 9 4 2 2 2" xfId="7387" xr:uid="{D2CA1FF5-6FEF-4204-B82A-0654EDC23FB2}"/>
    <cellStyle name="Currency 9 4 2 3" xfId="5553" xr:uid="{AD8ADC57-3E81-4CE0-9575-3D845BED70E1}"/>
    <cellStyle name="Currency 9 4 3" xfId="3714" xr:uid="{2706473C-3837-4908-AE05-27368B0AB7C0}"/>
    <cellStyle name="Currency 9 4 3 2" xfId="7388" xr:uid="{E2EC5450-1447-4C92-AD6C-DCFED0EE1580}"/>
    <cellStyle name="Currency 9 4 4" xfId="4174" xr:uid="{BCB9138A-2951-4789-982F-8DABAA823450}"/>
    <cellStyle name="Currency 9 5" xfId="1880" xr:uid="{FAD18521-61C4-4407-95FE-DA263ED746C7}"/>
    <cellStyle name="Currency 9 5 2" xfId="3715" xr:uid="{E93DBE29-1A4F-40B4-96CB-B0B4341C1841}"/>
    <cellStyle name="Currency 9 5 2 2" xfId="7389" xr:uid="{B1EEA1E3-B4A9-4A4B-AFB7-0F61017176D7}"/>
    <cellStyle name="Currency 9 5 3" xfId="5554" xr:uid="{215CBCAB-547C-4A50-839E-C0C8A65CFB6C}"/>
    <cellStyle name="Currency 9 6" xfId="3716" xr:uid="{CCC3A057-F477-4E07-848C-BAA5C1A4BCE1}"/>
    <cellStyle name="Currency 9 6 2" xfId="7390" xr:uid="{50997236-45F1-431A-A655-03D0127B0C38}"/>
    <cellStyle name="Currency 9 7" xfId="3806" xr:uid="{35A9697D-84CE-4149-9D4F-E7E0FD5FAC94}"/>
    <cellStyle name="Hyperlink 2" xfId="212" xr:uid="{6D9B1171-1D8D-4834-9013-791F786BB9B1}"/>
    <cellStyle name="Hyperlink 3" xfId="402" xr:uid="{6DC435EA-607F-4FE7-93B6-47AE0A0042A5}"/>
    <cellStyle name="Normal" xfId="0" builtinId="0"/>
    <cellStyle name="Normal 10" xfId="951" xr:uid="{090F74EE-DEA3-47A8-96E5-770F558DFE09}"/>
    <cellStyle name="Normal 14" xfId="204" xr:uid="{8EC623FB-F9F2-4D3B-A387-C9BAE3E0B053}"/>
    <cellStyle name="Normal 2" xfId="1" xr:uid="{8D73EA58-8914-4E7D-B8DD-61C75C84015B}"/>
    <cellStyle name="Normal 2 2" xfId="92" xr:uid="{230E24B2-B6DA-4C6D-BF69-63B813BF1E1A}"/>
    <cellStyle name="Normal 2 2 2" xfId="306" xr:uid="{C3039693-D03A-4697-8FF2-811EBC48DBBD}"/>
    <cellStyle name="Normal 2 2 3" xfId="200" xr:uid="{2D866CCB-A8DA-41DD-8DB2-4C158704BC59}"/>
    <cellStyle name="Normal 2 3" xfId="93" xr:uid="{C50CD588-3A56-4C55-82D0-4E87DF4F47B3}"/>
    <cellStyle name="Normal 2 4" xfId="203" xr:uid="{42732A9A-1885-4524-A619-C443EAB298F0}"/>
    <cellStyle name="Normal 2 5" xfId="219" xr:uid="{002C18BB-11F9-40A1-B0AD-95AA747E53E9}"/>
    <cellStyle name="Normal 2 6" xfId="198" xr:uid="{45F3F08F-877D-46E3-A0D6-A130D79D1FCE}"/>
    <cellStyle name="Normal 2 7" xfId="4" xr:uid="{2AE18342-B11C-4003-8078-F310B863E4B7}"/>
    <cellStyle name="Normal 3" xfId="94" xr:uid="{6E9D0F35-7216-44ED-A678-CC69EE742661}"/>
    <cellStyle name="Normal 3 2" xfId="206" xr:uid="{66B134BA-BEE9-4866-8A82-E1AA79816875}"/>
    <cellStyle name="Normal 3 3" xfId="307" xr:uid="{0CFEED43-55B7-4A00-8639-1657699A2143}"/>
    <cellStyle name="Normal 3 4" xfId="199" xr:uid="{F5B6E329-E025-46F5-961B-CA7AB2540613}"/>
    <cellStyle name="Normal 4" xfId="95" xr:uid="{CCE56246-ADA4-4C32-801B-2975FB534697}"/>
    <cellStyle name="Normal 4 2" xfId="952" xr:uid="{229BCD8F-1E59-4913-AE14-3C9D3E7FD363}"/>
    <cellStyle name="Normal 5" xfId="98" xr:uid="{DB1C15E2-BE70-4F28-BDF2-4471B68E761D}"/>
    <cellStyle name="Normal 5 2" xfId="953" xr:uid="{F8A483E4-0D60-4489-8B23-962A62C429F7}"/>
    <cellStyle name="Normal 6" xfId="188" xr:uid="{ABA38FB6-73A4-437F-A0B6-952B7EC0CAAA}"/>
    <cellStyle name="Normal 6 2" xfId="397" xr:uid="{F1F31392-30A3-4608-93AF-ABE7F0460896}"/>
    <cellStyle name="Normal 6 3" xfId="205" xr:uid="{34D26F09-4285-4DF3-BF6B-574541DBB5AE}"/>
    <cellStyle name="Normal 6 4" xfId="954" xr:uid="{9EE59C3F-EC08-4CC5-8332-8035D29FAC94}"/>
    <cellStyle name="Normal 7" xfId="190" xr:uid="{A4A8FAA3-39DE-4798-938A-74899876CA32}"/>
    <cellStyle name="Normal 7 2" xfId="955" xr:uid="{9C2D5DA4-8CF8-453C-98FB-6515BAB0C4EF}"/>
    <cellStyle name="Normal 8" xfId="196" xr:uid="{D1AC28E3-FB79-4255-BEFC-AEB96FC45449}"/>
    <cellStyle name="Normal 8 2" xfId="956" xr:uid="{704BB971-996B-4597-AE2E-BA38FD13BAD7}"/>
    <cellStyle name="Normal 82" xfId="96" xr:uid="{8C43D95E-415A-473E-BD58-97A13C66C465}"/>
    <cellStyle name="Normal 9" xfId="3" xr:uid="{73EBF107-B133-41CD-86BF-4B5B28D41361}"/>
    <cellStyle name="Percent 2" xfId="97" xr:uid="{3D74C173-090D-4BE2-BB81-AEEC36B4B3AB}"/>
    <cellStyle name="Percent 2 2" xfId="957" xr:uid="{C758412B-A12D-491F-9898-34D964EC17BE}"/>
    <cellStyle name="Percent 3" xfId="101" xr:uid="{4411D4F5-EDD9-479F-8D51-29CF16336A9D}"/>
    <cellStyle name="Percent 3 2" xfId="310" xr:uid="{BDCEF085-F921-4318-8E56-02C574121E4D}"/>
    <cellStyle name="Percent 3 3" xfId="208" xr:uid="{382EA7C3-35AE-4862-AA78-AE570402AD45}"/>
    <cellStyle name="Percent 3 4" xfId="958" xr:uid="{386A1972-2BCB-41AB-A62F-2C93B0BAC159}"/>
    <cellStyle name="Percent 4" xfId="189" xr:uid="{83A56C9E-4205-47B1-85DF-C8CF4272CE9C}"/>
    <cellStyle name="Percent 4 2" xfId="959" xr:uid="{372DDB66-74B1-4A89-961F-0D37BF3892E6}"/>
    <cellStyle name="Percent 5" xfId="193" xr:uid="{5EFAE6B2-4E0D-43B5-8EFF-B49792F64C1A}"/>
    <cellStyle name="Percent 5 2" xfId="960" xr:uid="{3EB868F9-3D72-42F6-A098-57A635A3BC26}"/>
    <cellStyle name="Percent 6" xfId="197" xr:uid="{29D2C297-E479-4B1F-8785-7363A40B6484}"/>
    <cellStyle name="Percent 6 2" xfId="961" xr:uid="{B3B3B5B9-39D1-4669-89BF-74A20D963F61}"/>
    <cellStyle name="Percent 7" xfId="962" xr:uid="{F79224AE-6B4C-4279-8FAF-EEC4827404C3}"/>
  </cellStyles>
  <dxfs count="20"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2F2F2"/>
        </patternFill>
      </fill>
    </dxf>
    <dxf>
      <font>
        <b/>
        <i val="0"/>
        <color theme="0"/>
      </font>
      <fill>
        <patternFill>
          <bgColor rgb="FFDB0F32"/>
        </patternFill>
      </fill>
    </dxf>
    <dxf>
      <fill>
        <patternFill>
          <bgColor rgb="FFCBDEEB"/>
        </patternFill>
      </fill>
    </dxf>
    <dxf>
      <fill>
        <patternFill>
          <bgColor rgb="FFBCD5E6"/>
        </patternFill>
      </fill>
    </dxf>
    <dxf>
      <fill>
        <patternFill>
          <bgColor rgb="FFAECCE0"/>
        </patternFill>
      </fill>
    </dxf>
    <dxf>
      <fill>
        <patternFill>
          <bgColor rgb="FFF2F2F2"/>
        </patternFill>
      </fill>
    </dxf>
    <dxf>
      <font>
        <b/>
        <i val="0"/>
        <color theme="0"/>
      </font>
      <fill>
        <patternFill>
          <bgColor rgb="FFDB0F32"/>
        </patternFill>
      </fill>
    </dxf>
    <dxf>
      <font>
        <b/>
        <i val="0"/>
        <color theme="0"/>
      </font>
      <fill>
        <patternFill>
          <bgColor rgb="FFDB0F32"/>
        </patternFill>
      </fill>
    </dxf>
  </dxfs>
  <tableStyles count="1" defaultTableStyle="TableStyleMedium2" defaultPivotStyle="PivotStyleLight16">
    <tableStyle name="PivotTable Style SO1" pivot="0" table="0" count="8" xr9:uid="{8FA41324-A248-4895-B0D4-9C6452B3ED27}">
      <tableStyleElement type="headerRow" dxfId="19"/>
      <tableStyleElement type="totalRow" dxfId="18"/>
      <tableStyleElement type="secondRowStripe" dxfId="17"/>
      <tableStyleElement type="firstSubtotalRow" dxfId="16"/>
      <tableStyleElement type="secondSubtotalRow" dxfId="15"/>
      <tableStyleElement type="thirdSubtotalRow" dxfId="14"/>
      <tableStyleElement type="pageFieldLabels" dxfId="13"/>
      <tableStyleElement type="pageFieldValues" dxfId="12"/>
    </tableStyle>
  </tableStyles>
  <colors>
    <mruColors>
      <color rgb="FF006970"/>
      <color rgb="FF006564"/>
      <color rgb="FFEDE7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773793</xdr:colOff>
      <xdr:row>0</xdr:row>
      <xdr:rowOff>1295400</xdr:rowOff>
    </xdr:to>
    <xdr:pic>
      <xdr:nvPicPr>
        <xdr:cNvPr id="3" name="Picture 3" descr="Picture 3">
          <a:extLst>
            <a:ext uri="{FF2B5EF4-FFF2-40B4-BE49-F238E27FC236}">
              <a16:creationId xmlns:a16="http://schemas.microsoft.com/office/drawing/2014/main" id="{D12DBB4D-D2F0-478E-B48E-B5A05F95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12743" cy="1295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4557-56E0-45D9-9C01-F9ACC5255AF5}">
  <dimension ref="A1:P116"/>
  <sheetViews>
    <sheetView tabSelected="1" zoomScale="70" zoomScaleNormal="70" zoomScaleSheetLayoutView="70" workbookViewId="0">
      <pane ySplit="2" topLeftCell="A3" activePane="bottomLeft" state="frozen"/>
      <selection pane="bottomLeft" activeCell="C2" sqref="C2"/>
    </sheetView>
  </sheetViews>
  <sheetFormatPr defaultColWidth="9.140625" defaultRowHeight="15"/>
  <cols>
    <col min="1" max="1" width="2.42578125" style="6" customWidth="1"/>
    <col min="2" max="2" width="11.42578125" style="6" customWidth="1"/>
    <col min="3" max="3" width="77.7109375" style="26" customWidth="1"/>
    <col min="4" max="4" width="25.85546875" style="6" customWidth="1"/>
    <col min="5" max="5" width="24.28515625" style="6" customWidth="1"/>
    <col min="6" max="6" width="16.28515625" style="6" customWidth="1"/>
    <col min="7" max="7" width="10.42578125" style="6" customWidth="1"/>
    <col min="8" max="8" width="17.28515625" style="23" customWidth="1"/>
    <col min="9" max="9" width="14" style="6" customWidth="1"/>
    <col min="10" max="10" width="12.140625" style="6" hidden="1" customWidth="1"/>
    <col min="11" max="11" width="14" style="6" bestFit="1" customWidth="1"/>
    <col min="12" max="12" width="10.42578125" style="6" customWidth="1"/>
    <col min="13" max="13" width="31.42578125" style="35" customWidth="1"/>
    <col min="14" max="16384" width="9.140625" style="6"/>
  </cols>
  <sheetData>
    <row r="1" spans="1:16" ht="189.95" customHeight="1" thickBot="1">
      <c r="B1" s="55" t="e" vm="1">
        <v>#VALUE!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6" s="26" customFormat="1" ht="30">
      <c r="B2" s="44" t="s">
        <v>0</v>
      </c>
      <c r="C2" s="42" t="s">
        <v>1</v>
      </c>
      <c r="D2" s="42" t="s">
        <v>2</v>
      </c>
      <c r="E2" s="42" t="s">
        <v>3</v>
      </c>
      <c r="F2" s="42" t="s">
        <v>4</v>
      </c>
      <c r="G2" s="42" t="s">
        <v>5</v>
      </c>
      <c r="H2" s="43" t="s">
        <v>6</v>
      </c>
      <c r="I2" s="42" t="s">
        <v>7</v>
      </c>
      <c r="J2" s="42" t="s">
        <v>8</v>
      </c>
      <c r="K2" s="42" t="s">
        <v>9</v>
      </c>
      <c r="L2" s="42" t="s">
        <v>10</v>
      </c>
      <c r="M2" s="45" t="s">
        <v>11</v>
      </c>
    </row>
    <row r="3" spans="1:16" s="26" customFormat="1" ht="24.95" customHeight="1">
      <c r="A3" s="24"/>
      <c r="B3" s="48">
        <v>2018</v>
      </c>
      <c r="C3" s="52" t="s">
        <v>477</v>
      </c>
      <c r="D3" s="37" t="s">
        <v>481</v>
      </c>
      <c r="E3" s="37" t="s">
        <v>481</v>
      </c>
      <c r="F3" s="37" t="s">
        <v>481</v>
      </c>
      <c r="G3" s="37" t="s">
        <v>14</v>
      </c>
      <c r="H3" s="38">
        <v>8.346947368421052</v>
      </c>
      <c r="I3" s="39">
        <v>11</v>
      </c>
      <c r="J3" s="36">
        <v>6</v>
      </c>
      <c r="K3" s="36" t="s">
        <v>20</v>
      </c>
      <c r="L3" s="40">
        <v>40639</v>
      </c>
      <c r="M3" s="47" t="s">
        <v>498</v>
      </c>
    </row>
    <row r="4" spans="1:16" s="24" customFormat="1" ht="24.95" customHeight="1">
      <c r="B4" s="46">
        <v>2019</v>
      </c>
      <c r="C4" s="52" t="s">
        <v>486</v>
      </c>
      <c r="D4" s="36" t="s">
        <v>33</v>
      </c>
      <c r="E4" s="36" t="s">
        <v>32</v>
      </c>
      <c r="F4" s="36" t="s">
        <v>33</v>
      </c>
      <c r="G4" s="36" t="s">
        <v>19</v>
      </c>
      <c r="H4" s="38">
        <v>22.729263157894739</v>
      </c>
      <c r="I4" s="39">
        <v>12</v>
      </c>
      <c r="J4" s="36">
        <v>6</v>
      </c>
      <c r="K4" s="36" t="s">
        <v>20</v>
      </c>
      <c r="L4" s="41">
        <v>45452</v>
      </c>
      <c r="M4" s="47" t="s">
        <v>498</v>
      </c>
      <c r="N4" s="26"/>
      <c r="O4" s="26"/>
      <c r="P4" s="26"/>
    </row>
    <row r="5" spans="1:16" s="24" customFormat="1" ht="24.95" customHeight="1">
      <c r="A5"/>
      <c r="B5" s="46">
        <v>2019</v>
      </c>
      <c r="C5" s="52" t="s">
        <v>487</v>
      </c>
      <c r="D5" s="36" t="s">
        <v>33</v>
      </c>
      <c r="E5" s="36" t="s">
        <v>32</v>
      </c>
      <c r="F5" s="36" t="s">
        <v>33</v>
      </c>
      <c r="G5" s="36" t="s">
        <v>19</v>
      </c>
      <c r="H5" s="38">
        <v>43.300631578947367</v>
      </c>
      <c r="I5" s="39">
        <v>132</v>
      </c>
      <c r="J5" s="36">
        <v>6</v>
      </c>
      <c r="K5" s="36" t="s">
        <v>20</v>
      </c>
      <c r="L5" s="41">
        <v>43223</v>
      </c>
      <c r="M5" s="47" t="s">
        <v>498</v>
      </c>
      <c r="N5" s="26"/>
      <c r="O5" s="26"/>
      <c r="P5" s="26"/>
    </row>
    <row r="6" spans="1:16" s="24" customFormat="1" ht="24.95" customHeight="1">
      <c r="B6" s="46">
        <v>2019</v>
      </c>
      <c r="C6" s="52" t="s">
        <v>485</v>
      </c>
      <c r="D6" s="36" t="s">
        <v>31</v>
      </c>
      <c r="E6" s="36" t="s">
        <v>32</v>
      </c>
      <c r="F6" s="36" t="s">
        <v>33</v>
      </c>
      <c r="G6" s="36" t="s">
        <v>19</v>
      </c>
      <c r="H6" s="38">
        <v>32.246842105263156</v>
      </c>
      <c r="I6" s="39">
        <v>12</v>
      </c>
      <c r="J6" s="36">
        <v>6</v>
      </c>
      <c r="K6" s="36" t="s">
        <v>20</v>
      </c>
      <c r="L6" s="41">
        <v>45451</v>
      </c>
      <c r="M6" s="47" t="s">
        <v>498</v>
      </c>
      <c r="N6" s="26"/>
      <c r="O6" s="26"/>
      <c r="P6" s="26"/>
    </row>
    <row r="7" spans="1:16" s="24" customFormat="1" ht="24.95" customHeight="1">
      <c r="B7" s="46">
        <v>2019</v>
      </c>
      <c r="C7" s="52" t="s">
        <v>30</v>
      </c>
      <c r="D7" s="36" t="s">
        <v>31</v>
      </c>
      <c r="E7" s="36" t="s">
        <v>32</v>
      </c>
      <c r="F7" s="36" t="s">
        <v>33</v>
      </c>
      <c r="G7" s="36" t="s">
        <v>14</v>
      </c>
      <c r="H7" s="38">
        <v>32.246842105263156</v>
      </c>
      <c r="I7" s="39">
        <v>37</v>
      </c>
      <c r="J7" s="36">
        <v>6</v>
      </c>
      <c r="K7" s="36" t="s">
        <v>20</v>
      </c>
      <c r="L7" s="41">
        <v>43222</v>
      </c>
      <c r="M7" s="47" t="s">
        <v>497</v>
      </c>
      <c r="N7" s="26"/>
      <c r="O7" s="26"/>
      <c r="P7" s="26"/>
    </row>
    <row r="8" spans="1:16" s="24" customFormat="1" ht="24.95" customHeight="1">
      <c r="B8" s="46">
        <v>2014</v>
      </c>
      <c r="C8" s="52" t="s">
        <v>37</v>
      </c>
      <c r="D8" s="36" t="s">
        <v>38</v>
      </c>
      <c r="E8" s="36" t="s">
        <v>39</v>
      </c>
      <c r="F8" s="36" t="s">
        <v>33</v>
      </c>
      <c r="G8" s="36" t="s">
        <v>19</v>
      </c>
      <c r="H8" s="38">
        <v>11.387157894736845</v>
      </c>
      <c r="I8" s="39">
        <v>59</v>
      </c>
      <c r="J8" s="36">
        <v>6</v>
      </c>
      <c r="K8" s="36" t="s">
        <v>20</v>
      </c>
      <c r="L8" s="41">
        <v>45373</v>
      </c>
      <c r="M8" s="47" t="s">
        <v>498</v>
      </c>
      <c r="N8" s="26"/>
      <c r="O8" s="26"/>
      <c r="P8" s="26"/>
    </row>
    <row r="9" spans="1:16" s="24" customFormat="1" ht="24.95" customHeight="1">
      <c r="B9" s="46">
        <v>2019</v>
      </c>
      <c r="C9" s="52" t="s">
        <v>40</v>
      </c>
      <c r="D9" s="36" t="s">
        <v>38</v>
      </c>
      <c r="E9" s="36" t="s">
        <v>39</v>
      </c>
      <c r="F9" s="36" t="s">
        <v>33</v>
      </c>
      <c r="G9" s="36" t="s">
        <v>19</v>
      </c>
      <c r="H9" s="38">
        <v>29.551473684210528</v>
      </c>
      <c r="I9" s="39">
        <v>15</v>
      </c>
      <c r="J9" s="36">
        <v>6</v>
      </c>
      <c r="K9" s="36" t="s">
        <v>20</v>
      </c>
      <c r="L9" s="41">
        <v>45368</v>
      </c>
      <c r="M9" s="47" t="s">
        <v>498</v>
      </c>
      <c r="N9" s="26"/>
      <c r="O9" s="26"/>
      <c r="P9" s="26"/>
    </row>
    <row r="10" spans="1:16" s="24" customFormat="1" ht="24.95" customHeight="1">
      <c r="B10" s="46">
        <v>2021</v>
      </c>
      <c r="C10" s="52" t="s">
        <v>41</v>
      </c>
      <c r="D10" s="36" t="s">
        <v>42</v>
      </c>
      <c r="E10" s="36" t="s">
        <v>43</v>
      </c>
      <c r="F10" s="36" t="s">
        <v>44</v>
      </c>
      <c r="G10" s="36" t="s">
        <v>14</v>
      </c>
      <c r="H10" s="38">
        <v>14.566947368421053</v>
      </c>
      <c r="I10" s="39">
        <v>44</v>
      </c>
      <c r="J10" s="36">
        <v>6</v>
      </c>
      <c r="K10" s="36" t="s">
        <v>20</v>
      </c>
      <c r="L10" s="36">
        <v>43793</v>
      </c>
      <c r="M10" s="47" t="s">
        <v>496</v>
      </c>
      <c r="N10" s="26"/>
      <c r="O10" s="26"/>
      <c r="P10" s="26"/>
    </row>
    <row r="11" spans="1:16" s="24" customFormat="1" ht="24.95" customHeight="1">
      <c r="B11" s="46">
        <v>2021</v>
      </c>
      <c r="C11" s="52" t="s">
        <v>45</v>
      </c>
      <c r="D11" s="36" t="s">
        <v>42</v>
      </c>
      <c r="E11" s="36" t="s">
        <v>43</v>
      </c>
      <c r="F11" s="36" t="s">
        <v>44</v>
      </c>
      <c r="G11" s="36" t="s">
        <v>14</v>
      </c>
      <c r="H11" s="38">
        <v>14.566947368421053</v>
      </c>
      <c r="I11" s="39">
        <v>38</v>
      </c>
      <c r="J11" s="36">
        <v>6</v>
      </c>
      <c r="K11" s="36" t="s">
        <v>20</v>
      </c>
      <c r="L11" s="36">
        <v>43794</v>
      </c>
      <c r="M11" s="47" t="s">
        <v>496</v>
      </c>
      <c r="N11" s="26"/>
      <c r="O11" s="26"/>
      <c r="P11" s="26"/>
    </row>
    <row r="12" spans="1:16" s="24" customFormat="1" ht="24.95" customHeight="1">
      <c r="B12" s="46">
        <v>2021</v>
      </c>
      <c r="C12" s="52" t="s">
        <v>46</v>
      </c>
      <c r="D12" s="36" t="s">
        <v>42</v>
      </c>
      <c r="E12" s="36" t="s">
        <v>43</v>
      </c>
      <c r="F12" s="36" t="s">
        <v>44</v>
      </c>
      <c r="G12" s="36" t="s">
        <v>14</v>
      </c>
      <c r="H12" s="38">
        <v>22.138526315789477</v>
      </c>
      <c r="I12" s="39">
        <v>14</v>
      </c>
      <c r="J12" s="36">
        <v>6</v>
      </c>
      <c r="K12" s="36" t="s">
        <v>20</v>
      </c>
      <c r="L12" s="36">
        <v>43792</v>
      </c>
      <c r="M12" s="47" t="s">
        <v>498</v>
      </c>
      <c r="N12" s="26"/>
      <c r="O12" s="26"/>
      <c r="P12" s="26"/>
    </row>
    <row r="13" spans="1:16" s="24" customFormat="1" ht="24.95" customHeight="1">
      <c r="B13" s="46">
        <v>2021</v>
      </c>
      <c r="C13" s="52" t="s">
        <v>47</v>
      </c>
      <c r="D13" s="36" t="s">
        <v>42</v>
      </c>
      <c r="E13" s="36" t="s">
        <v>43</v>
      </c>
      <c r="F13" s="36" t="s">
        <v>44</v>
      </c>
      <c r="G13" s="36" t="s">
        <v>14</v>
      </c>
      <c r="H13" s="38">
        <v>22.138526315789477</v>
      </c>
      <c r="I13" s="39">
        <v>17</v>
      </c>
      <c r="J13" s="36">
        <v>6</v>
      </c>
      <c r="K13" s="36" t="s">
        <v>20</v>
      </c>
      <c r="L13" s="36">
        <v>43791</v>
      </c>
      <c r="M13" s="47" t="s">
        <v>498</v>
      </c>
      <c r="N13" s="26"/>
      <c r="O13" s="26"/>
      <c r="P13" s="26"/>
    </row>
    <row r="14" spans="1:16" s="24" customFormat="1" ht="24.95" customHeight="1">
      <c r="B14" s="46">
        <v>2021</v>
      </c>
      <c r="C14" s="52" t="s">
        <v>53</v>
      </c>
      <c r="D14" s="36" t="s">
        <v>54</v>
      </c>
      <c r="E14" s="36" t="s">
        <v>55</v>
      </c>
      <c r="F14" s="36" t="s">
        <v>56</v>
      </c>
      <c r="G14" s="36" t="s">
        <v>19</v>
      </c>
      <c r="H14" s="38">
        <v>30.885263157894741</v>
      </c>
      <c r="I14" s="39">
        <v>38</v>
      </c>
      <c r="J14" s="36">
        <v>6</v>
      </c>
      <c r="K14" s="36" t="s">
        <v>20</v>
      </c>
      <c r="L14" s="36">
        <v>44562</v>
      </c>
      <c r="M14" s="47" t="s">
        <v>498</v>
      </c>
      <c r="N14" s="26"/>
      <c r="O14" s="26"/>
      <c r="P14" s="26"/>
    </row>
    <row r="15" spans="1:16" s="24" customFormat="1" ht="24.95" customHeight="1">
      <c r="B15" s="46">
        <v>2016</v>
      </c>
      <c r="C15" s="52" t="s">
        <v>507</v>
      </c>
      <c r="D15" s="36" t="s">
        <v>59</v>
      </c>
      <c r="E15" s="36" t="s">
        <v>59</v>
      </c>
      <c r="F15" s="36" t="s">
        <v>60</v>
      </c>
      <c r="G15" s="36" t="s">
        <v>19</v>
      </c>
      <c r="H15" s="38">
        <v>39.622000000000007</v>
      </c>
      <c r="I15" s="39">
        <v>24</v>
      </c>
      <c r="J15" s="36">
        <v>6</v>
      </c>
      <c r="K15" s="36" t="s">
        <v>20</v>
      </c>
      <c r="L15" s="36">
        <v>73033</v>
      </c>
      <c r="M15" s="47" t="s">
        <v>498</v>
      </c>
      <c r="N15" s="26"/>
      <c r="O15" s="26"/>
      <c r="P15" s="26"/>
    </row>
    <row r="16" spans="1:16" s="24" customFormat="1" ht="24.95" customHeight="1">
      <c r="B16" s="46">
        <v>2016</v>
      </c>
      <c r="C16" s="52" t="s">
        <v>61</v>
      </c>
      <c r="D16" s="36" t="s">
        <v>59</v>
      </c>
      <c r="E16" s="36" t="s">
        <v>59</v>
      </c>
      <c r="F16" s="36" t="s">
        <v>60</v>
      </c>
      <c r="G16" s="36" t="s">
        <v>19</v>
      </c>
      <c r="H16" s="38">
        <v>91.330210526315796</v>
      </c>
      <c r="I16" s="39">
        <v>18</v>
      </c>
      <c r="J16" s="36">
        <v>6</v>
      </c>
      <c r="K16" s="36" t="s">
        <v>20</v>
      </c>
      <c r="L16" s="36">
        <v>73866</v>
      </c>
      <c r="M16" s="47" t="s">
        <v>498</v>
      </c>
      <c r="N16" s="26"/>
      <c r="O16" s="26"/>
      <c r="P16" s="26"/>
    </row>
    <row r="17" spans="2:16" s="24" customFormat="1" ht="24.95" customHeight="1">
      <c r="B17" s="46">
        <v>2010</v>
      </c>
      <c r="C17" s="52" t="s">
        <v>505</v>
      </c>
      <c r="D17" s="36" t="s">
        <v>64</v>
      </c>
      <c r="E17" s="36" t="s">
        <v>63</v>
      </c>
      <c r="F17" s="36" t="s">
        <v>64</v>
      </c>
      <c r="G17" s="36" t="s">
        <v>14</v>
      </c>
      <c r="H17" s="38">
        <v>81.810105263157894</v>
      </c>
      <c r="I17" s="39">
        <v>51</v>
      </c>
      <c r="J17" s="36">
        <v>3</v>
      </c>
      <c r="K17" s="36" t="s">
        <v>16</v>
      </c>
      <c r="L17" s="41">
        <v>38300</v>
      </c>
      <c r="M17" s="47" t="s">
        <v>498</v>
      </c>
      <c r="N17" s="26"/>
      <c r="O17" s="26"/>
      <c r="P17" s="26"/>
    </row>
    <row r="18" spans="2:16" s="24" customFormat="1" ht="24.95" customHeight="1">
      <c r="B18" s="46">
        <v>2010</v>
      </c>
      <c r="C18" s="52" t="s">
        <v>506</v>
      </c>
      <c r="D18" s="36" t="s">
        <v>64</v>
      </c>
      <c r="E18" s="36" t="s">
        <v>63</v>
      </c>
      <c r="F18" s="36" t="s">
        <v>64</v>
      </c>
      <c r="G18" s="36" t="s">
        <v>110</v>
      </c>
      <c r="H18" s="38">
        <v>94.441684210526319</v>
      </c>
      <c r="I18" s="39">
        <v>1</v>
      </c>
      <c r="J18" s="36">
        <v>3</v>
      </c>
      <c r="K18" s="36" t="s">
        <v>16</v>
      </c>
      <c r="L18" s="41">
        <v>38299</v>
      </c>
      <c r="M18" s="47" t="s">
        <v>498</v>
      </c>
      <c r="N18" s="26"/>
      <c r="O18" s="26"/>
      <c r="P18" s="26"/>
    </row>
    <row r="19" spans="2:16" s="24" customFormat="1" ht="24.95" customHeight="1">
      <c r="B19" s="46">
        <v>2013</v>
      </c>
      <c r="C19" s="52" t="s">
        <v>62</v>
      </c>
      <c r="D19" s="36" t="s">
        <v>63</v>
      </c>
      <c r="E19" s="36" t="s">
        <v>63</v>
      </c>
      <c r="F19" s="36" t="s">
        <v>64</v>
      </c>
      <c r="G19" s="36" t="s">
        <v>14</v>
      </c>
      <c r="H19" s="38">
        <v>52.997789473684215</v>
      </c>
      <c r="I19" s="39">
        <v>14</v>
      </c>
      <c r="J19" s="36">
        <v>6</v>
      </c>
      <c r="K19" s="36" t="s">
        <v>20</v>
      </c>
      <c r="L19" s="36">
        <v>72580</v>
      </c>
      <c r="M19" s="47" t="s">
        <v>498</v>
      </c>
      <c r="N19" s="26"/>
      <c r="O19" s="26"/>
      <c r="P19" s="26"/>
    </row>
    <row r="20" spans="2:16" s="24" customFormat="1" ht="24.95" customHeight="1">
      <c r="B20" s="46">
        <v>2008</v>
      </c>
      <c r="C20" s="52" t="s">
        <v>471</v>
      </c>
      <c r="D20" s="36" t="s">
        <v>63</v>
      </c>
      <c r="E20" s="36" t="s">
        <v>63</v>
      </c>
      <c r="F20" s="36" t="s">
        <v>64</v>
      </c>
      <c r="G20" s="36" t="s">
        <v>14</v>
      </c>
      <c r="H20" s="38">
        <v>77.431684210526328</v>
      </c>
      <c r="I20" s="39">
        <v>4</v>
      </c>
      <c r="J20" s="36">
        <v>1</v>
      </c>
      <c r="K20" s="36" t="s">
        <v>15</v>
      </c>
      <c r="L20" s="36">
        <v>72082</v>
      </c>
      <c r="M20" s="47" t="s">
        <v>495</v>
      </c>
      <c r="N20" s="26"/>
      <c r="O20" s="26"/>
      <c r="P20" s="26"/>
    </row>
    <row r="21" spans="2:16" s="24" customFormat="1" ht="24.95" customHeight="1">
      <c r="B21" s="46">
        <v>2020</v>
      </c>
      <c r="C21" s="52" t="s">
        <v>114</v>
      </c>
      <c r="D21" s="36" t="s">
        <v>65</v>
      </c>
      <c r="E21" s="36" t="s">
        <v>65</v>
      </c>
      <c r="F21" s="36" t="s">
        <v>66</v>
      </c>
      <c r="G21" s="36" t="s">
        <v>14</v>
      </c>
      <c r="H21" s="38">
        <v>8.2958947368421061</v>
      </c>
      <c r="I21" s="39">
        <v>24</v>
      </c>
      <c r="J21" s="36">
        <v>6</v>
      </c>
      <c r="K21" s="36" t="s">
        <v>20</v>
      </c>
      <c r="L21" s="36">
        <v>76238</v>
      </c>
      <c r="M21" s="47" t="s">
        <v>495</v>
      </c>
      <c r="N21" s="26"/>
      <c r="O21" s="26"/>
      <c r="P21" s="26"/>
    </row>
    <row r="22" spans="2:16" s="24" customFormat="1" ht="24.95" customHeight="1">
      <c r="B22" s="46">
        <v>2018</v>
      </c>
      <c r="C22" s="52" t="s">
        <v>115</v>
      </c>
      <c r="D22" s="36" t="s">
        <v>65</v>
      </c>
      <c r="E22" s="36" t="s">
        <v>65</v>
      </c>
      <c r="F22" s="36" t="s">
        <v>66</v>
      </c>
      <c r="G22" s="36" t="s">
        <v>19</v>
      </c>
      <c r="H22" s="38">
        <v>8.772000000000002</v>
      </c>
      <c r="I22" s="39">
        <v>20</v>
      </c>
      <c r="J22" s="36">
        <v>6</v>
      </c>
      <c r="K22" s="36" t="s">
        <v>20</v>
      </c>
      <c r="L22" s="36">
        <v>76237</v>
      </c>
      <c r="M22" s="47" t="s">
        <v>494</v>
      </c>
      <c r="N22" s="26"/>
      <c r="O22" s="26"/>
      <c r="P22" s="26"/>
    </row>
    <row r="23" spans="2:16" s="24" customFormat="1" ht="24.95" customHeight="1">
      <c r="B23" s="67">
        <v>2018</v>
      </c>
      <c r="C23" s="52" t="s">
        <v>116</v>
      </c>
      <c r="D23" s="36" t="s">
        <v>65</v>
      </c>
      <c r="E23" s="36" t="s">
        <v>65</v>
      </c>
      <c r="F23" s="36" t="s">
        <v>66</v>
      </c>
      <c r="G23" s="36" t="s">
        <v>19</v>
      </c>
      <c r="H23" s="38">
        <v>14.613263157894737</v>
      </c>
      <c r="I23" s="39">
        <v>25</v>
      </c>
      <c r="J23" s="36">
        <v>6</v>
      </c>
      <c r="K23" s="36" t="s">
        <v>20</v>
      </c>
      <c r="L23" s="36">
        <v>76236</v>
      </c>
      <c r="M23" s="47" t="s">
        <v>498</v>
      </c>
      <c r="N23" s="26"/>
      <c r="O23" s="26"/>
      <c r="P23" s="26"/>
    </row>
    <row r="24" spans="2:16" s="24" customFormat="1" ht="24.95" customHeight="1">
      <c r="B24" s="46">
        <v>2019</v>
      </c>
      <c r="C24" s="52" t="s">
        <v>67</v>
      </c>
      <c r="D24" s="36" t="s">
        <v>65</v>
      </c>
      <c r="E24" s="36" t="s">
        <v>65</v>
      </c>
      <c r="F24" s="36" t="s">
        <v>66</v>
      </c>
      <c r="G24" s="36" t="s">
        <v>14</v>
      </c>
      <c r="H24" s="38">
        <v>15.840210526315792</v>
      </c>
      <c r="I24" s="39">
        <v>23</v>
      </c>
      <c r="J24" s="36">
        <v>6</v>
      </c>
      <c r="K24" s="36" t="s">
        <v>20</v>
      </c>
      <c r="L24" s="36">
        <v>76235</v>
      </c>
      <c r="M24" s="47" t="s">
        <v>495</v>
      </c>
      <c r="N24" s="26"/>
      <c r="O24" s="26"/>
      <c r="P24" s="26"/>
    </row>
    <row r="25" spans="2:16" s="24" customFormat="1" ht="24.95" customHeight="1">
      <c r="B25" s="46">
        <v>2019</v>
      </c>
      <c r="C25" s="52" t="s">
        <v>117</v>
      </c>
      <c r="D25" s="36" t="s">
        <v>65</v>
      </c>
      <c r="E25" s="36" t="s">
        <v>65</v>
      </c>
      <c r="F25" s="36" t="s">
        <v>66</v>
      </c>
      <c r="G25" s="36" t="s">
        <v>19</v>
      </c>
      <c r="H25" s="38">
        <v>15.840210526315792</v>
      </c>
      <c r="I25" s="39">
        <v>17</v>
      </c>
      <c r="J25" s="36">
        <v>6</v>
      </c>
      <c r="K25" s="36" t="s">
        <v>20</v>
      </c>
      <c r="L25" s="36">
        <v>76234</v>
      </c>
      <c r="M25" s="47" t="s">
        <v>495</v>
      </c>
      <c r="N25" s="26"/>
      <c r="O25" s="26"/>
      <c r="P25" s="26"/>
    </row>
    <row r="26" spans="2:16" s="24" customFormat="1" ht="24.95" customHeight="1">
      <c r="B26" s="46">
        <v>2019</v>
      </c>
      <c r="C26" s="52" t="s">
        <v>68</v>
      </c>
      <c r="D26" s="36" t="s">
        <v>65</v>
      </c>
      <c r="E26" s="36" t="s">
        <v>65</v>
      </c>
      <c r="F26" s="36" t="s">
        <v>66</v>
      </c>
      <c r="G26" s="36" t="s">
        <v>14</v>
      </c>
      <c r="H26" s="38">
        <v>15.840210526315792</v>
      </c>
      <c r="I26" s="39">
        <v>18</v>
      </c>
      <c r="J26" s="36">
        <v>6</v>
      </c>
      <c r="K26" s="36" t="s">
        <v>20</v>
      </c>
      <c r="L26" s="36">
        <v>76233</v>
      </c>
      <c r="M26" s="47" t="s">
        <v>495</v>
      </c>
      <c r="N26" s="26"/>
      <c r="O26" s="26"/>
      <c r="P26" s="26"/>
    </row>
    <row r="27" spans="2:16" s="24" customFormat="1" ht="24.95" customHeight="1">
      <c r="B27" s="46">
        <v>2008</v>
      </c>
      <c r="C27" s="52" t="s">
        <v>121</v>
      </c>
      <c r="D27" s="36" t="s">
        <v>119</v>
      </c>
      <c r="E27" s="36" t="s">
        <v>65</v>
      </c>
      <c r="F27" s="36" t="s">
        <v>66</v>
      </c>
      <c r="G27" s="36" t="s">
        <v>19</v>
      </c>
      <c r="H27" s="38">
        <v>13.065157894736842</v>
      </c>
      <c r="I27" s="39">
        <v>41</v>
      </c>
      <c r="J27" s="36">
        <v>12</v>
      </c>
      <c r="K27" s="36" t="s">
        <v>74</v>
      </c>
      <c r="L27" s="36">
        <v>72500</v>
      </c>
      <c r="M27" s="47" t="s">
        <v>498</v>
      </c>
      <c r="N27" s="26"/>
      <c r="O27" s="26"/>
      <c r="P27" s="26"/>
    </row>
    <row r="28" spans="2:16" s="24" customFormat="1" ht="24.95" customHeight="1">
      <c r="B28" s="46">
        <v>2015</v>
      </c>
      <c r="C28" s="52" t="s">
        <v>123</v>
      </c>
      <c r="D28" s="36" t="s">
        <v>119</v>
      </c>
      <c r="E28" s="36" t="s">
        <v>65</v>
      </c>
      <c r="F28" s="36" t="s">
        <v>66</v>
      </c>
      <c r="G28" s="36" t="s">
        <v>19</v>
      </c>
      <c r="H28" s="38">
        <v>38.40189473684211</v>
      </c>
      <c r="I28" s="39">
        <v>33</v>
      </c>
      <c r="J28" s="36">
        <v>6</v>
      </c>
      <c r="K28" s="36" t="s">
        <v>20</v>
      </c>
      <c r="L28" s="36">
        <v>44596</v>
      </c>
      <c r="M28" s="47" t="s">
        <v>495</v>
      </c>
      <c r="N28" s="26"/>
      <c r="O28" s="26"/>
      <c r="P28" s="26"/>
    </row>
    <row r="29" spans="2:16" s="24" customFormat="1" ht="24.95" customHeight="1">
      <c r="B29" s="46">
        <v>2016</v>
      </c>
      <c r="C29" s="52" t="s">
        <v>154</v>
      </c>
      <c r="D29" s="36" t="s">
        <v>508</v>
      </c>
      <c r="E29" s="36" t="s">
        <v>65</v>
      </c>
      <c r="F29" s="36" t="s">
        <v>66</v>
      </c>
      <c r="G29" s="36" t="s">
        <v>19</v>
      </c>
      <c r="H29" s="38">
        <v>45.260526315789477</v>
      </c>
      <c r="I29" s="39">
        <v>114</v>
      </c>
      <c r="J29" s="36">
        <v>12</v>
      </c>
      <c r="K29" s="36" t="s">
        <v>74</v>
      </c>
      <c r="L29" s="36">
        <v>41325</v>
      </c>
      <c r="M29" s="47" t="s">
        <v>493</v>
      </c>
      <c r="N29" s="26"/>
      <c r="O29" s="26"/>
      <c r="P29" s="26"/>
    </row>
    <row r="30" spans="2:16" s="24" customFormat="1" ht="24.95" customHeight="1">
      <c r="B30" s="48">
        <v>2013</v>
      </c>
      <c r="C30" s="52" t="s">
        <v>440</v>
      </c>
      <c r="D30" s="37" t="s">
        <v>75</v>
      </c>
      <c r="E30" s="36" t="s">
        <v>65</v>
      </c>
      <c r="F30" s="36" t="s">
        <v>66</v>
      </c>
      <c r="G30" s="36" t="s">
        <v>76</v>
      </c>
      <c r="H30" s="38">
        <v>26.843684210526316</v>
      </c>
      <c r="I30" s="39">
        <v>46</v>
      </c>
      <c r="J30" s="36">
        <v>12</v>
      </c>
      <c r="K30" s="37" t="s">
        <v>74</v>
      </c>
      <c r="L30" s="40">
        <v>31591</v>
      </c>
      <c r="M30" s="47" t="s">
        <v>492</v>
      </c>
      <c r="N30" s="26"/>
      <c r="O30" s="26"/>
      <c r="P30" s="26"/>
    </row>
    <row r="31" spans="2:16" s="24" customFormat="1" ht="24.95" customHeight="1">
      <c r="B31" s="46">
        <v>2018</v>
      </c>
      <c r="C31" s="52" t="s">
        <v>168</v>
      </c>
      <c r="D31" s="36" t="s">
        <v>167</v>
      </c>
      <c r="E31" s="36" t="s">
        <v>81</v>
      </c>
      <c r="F31" s="36" t="s">
        <v>66</v>
      </c>
      <c r="G31" s="36" t="s">
        <v>19</v>
      </c>
      <c r="H31" s="38">
        <v>45.365789473684217</v>
      </c>
      <c r="I31" s="39">
        <v>31</v>
      </c>
      <c r="J31" s="36">
        <v>6</v>
      </c>
      <c r="K31" s="36" t="s">
        <v>20</v>
      </c>
      <c r="L31" s="36">
        <v>74993</v>
      </c>
      <c r="M31" s="47" t="s">
        <v>498</v>
      </c>
      <c r="N31" s="26"/>
      <c r="O31" s="26"/>
      <c r="P31" s="26"/>
    </row>
    <row r="32" spans="2:16" s="24" customFormat="1" ht="24.95" customHeight="1">
      <c r="B32" s="46">
        <v>2018</v>
      </c>
      <c r="C32" s="52" t="s">
        <v>169</v>
      </c>
      <c r="D32" s="36" t="s">
        <v>167</v>
      </c>
      <c r="E32" s="36" t="s">
        <v>81</v>
      </c>
      <c r="F32" s="36" t="s">
        <v>66</v>
      </c>
      <c r="G32" s="36" t="s">
        <v>19</v>
      </c>
      <c r="H32" s="38">
        <v>45.365789473684217</v>
      </c>
      <c r="I32" s="39">
        <v>46</v>
      </c>
      <c r="J32" s="36">
        <v>6</v>
      </c>
      <c r="K32" s="36" t="s">
        <v>20</v>
      </c>
      <c r="L32" s="36">
        <v>41747</v>
      </c>
      <c r="M32" s="47" t="s">
        <v>498</v>
      </c>
      <c r="N32" s="26"/>
      <c r="O32" s="26"/>
      <c r="P32" s="26"/>
    </row>
    <row r="33" spans="1:16" s="24" customFormat="1" ht="24.95" customHeight="1">
      <c r="B33" s="46">
        <v>2011</v>
      </c>
      <c r="C33" s="52" t="s">
        <v>166</v>
      </c>
      <c r="D33" s="36" t="s">
        <v>167</v>
      </c>
      <c r="E33" s="36" t="s">
        <v>81</v>
      </c>
      <c r="F33" s="36" t="s">
        <v>66</v>
      </c>
      <c r="G33" s="36" t="s">
        <v>19</v>
      </c>
      <c r="H33" s="38">
        <v>46.982210526315789</v>
      </c>
      <c r="I33" s="39">
        <v>26</v>
      </c>
      <c r="J33" s="36">
        <v>6</v>
      </c>
      <c r="K33" s="36" t="s">
        <v>20</v>
      </c>
      <c r="L33" s="36">
        <v>41952</v>
      </c>
      <c r="M33" s="47" t="s">
        <v>494</v>
      </c>
      <c r="N33" s="26"/>
      <c r="O33" s="26"/>
      <c r="P33" s="26"/>
    </row>
    <row r="34" spans="1:16" s="24" customFormat="1" ht="24.95" customHeight="1">
      <c r="B34" s="46">
        <v>2017</v>
      </c>
      <c r="C34" s="52" t="s">
        <v>80</v>
      </c>
      <c r="D34" s="36" t="s">
        <v>81</v>
      </c>
      <c r="E34" s="36" t="s">
        <v>81</v>
      </c>
      <c r="F34" s="36" t="s">
        <v>66</v>
      </c>
      <c r="G34" s="36" t="s">
        <v>14</v>
      </c>
      <c r="H34" s="38">
        <v>9.5310526315789481</v>
      </c>
      <c r="I34" s="39">
        <v>123</v>
      </c>
      <c r="J34" s="36">
        <v>12</v>
      </c>
      <c r="K34" s="36" t="s">
        <v>74</v>
      </c>
      <c r="L34" s="36">
        <v>73492</v>
      </c>
      <c r="M34" s="47" t="s">
        <v>500</v>
      </c>
      <c r="N34" s="26"/>
      <c r="O34" s="26"/>
      <c r="P34" s="26"/>
    </row>
    <row r="35" spans="1:16" s="24" customFormat="1" ht="24.95" customHeight="1">
      <c r="A35" s="34"/>
      <c r="B35" s="46">
        <v>2018</v>
      </c>
      <c r="C35" s="52" t="s">
        <v>170</v>
      </c>
      <c r="D35" s="36" t="s">
        <v>81</v>
      </c>
      <c r="E35" s="36" t="s">
        <v>81</v>
      </c>
      <c r="F35" s="36" t="s">
        <v>66</v>
      </c>
      <c r="G35" s="36" t="s">
        <v>19</v>
      </c>
      <c r="H35" s="38">
        <v>20.313789473684214</v>
      </c>
      <c r="I35" s="39">
        <v>26</v>
      </c>
      <c r="J35" s="36">
        <v>6</v>
      </c>
      <c r="K35" s="36" t="s">
        <v>20</v>
      </c>
      <c r="L35" s="36">
        <v>74994</v>
      </c>
      <c r="M35" s="47" t="s">
        <v>498</v>
      </c>
      <c r="N35" s="26"/>
      <c r="O35" s="26"/>
      <c r="P35" s="26"/>
    </row>
    <row r="36" spans="1:16" s="24" customFormat="1" ht="24.95" customHeight="1">
      <c r="B36" s="67">
        <v>2019</v>
      </c>
      <c r="C36" s="52" t="s">
        <v>171</v>
      </c>
      <c r="D36" s="36" t="s">
        <v>81</v>
      </c>
      <c r="E36" s="36" t="s">
        <v>81</v>
      </c>
      <c r="F36" s="36" t="s">
        <v>66</v>
      </c>
      <c r="G36" s="36" t="s">
        <v>19</v>
      </c>
      <c r="H36" s="38">
        <v>20.313789473684214</v>
      </c>
      <c r="I36" s="39">
        <v>18</v>
      </c>
      <c r="J36" s="36">
        <v>6</v>
      </c>
      <c r="K36" s="36" t="s">
        <v>20</v>
      </c>
      <c r="L36" s="36">
        <v>41707</v>
      </c>
      <c r="M36" s="47" t="s">
        <v>498</v>
      </c>
      <c r="N36" s="26"/>
      <c r="O36" s="26"/>
      <c r="P36" s="26"/>
    </row>
    <row r="37" spans="1:16" s="24" customFormat="1" ht="24.95" customHeight="1">
      <c r="A37"/>
      <c r="B37" s="46">
        <v>2018</v>
      </c>
      <c r="C37" s="52" t="s">
        <v>174</v>
      </c>
      <c r="D37" s="36" t="s">
        <v>173</v>
      </c>
      <c r="E37" s="36" t="s">
        <v>81</v>
      </c>
      <c r="F37" s="36" t="s">
        <v>66</v>
      </c>
      <c r="G37" s="36" t="s">
        <v>19</v>
      </c>
      <c r="H37" s="38">
        <v>55.207684210526317</v>
      </c>
      <c r="I37" s="39">
        <v>1</v>
      </c>
      <c r="J37" s="36">
        <v>6</v>
      </c>
      <c r="K37" s="36" t="s">
        <v>20</v>
      </c>
      <c r="L37" s="36">
        <v>74995</v>
      </c>
      <c r="M37" s="47" t="s">
        <v>498</v>
      </c>
      <c r="N37" s="26"/>
      <c r="O37" s="26"/>
      <c r="P37" s="26"/>
    </row>
    <row r="38" spans="1:16" s="24" customFormat="1" ht="24.95" customHeight="1">
      <c r="B38" s="46">
        <v>2019</v>
      </c>
      <c r="C38" s="52" t="s">
        <v>179</v>
      </c>
      <c r="D38" s="36" t="s">
        <v>180</v>
      </c>
      <c r="E38" s="36" t="s">
        <v>81</v>
      </c>
      <c r="F38" s="36" t="s">
        <v>66</v>
      </c>
      <c r="G38" s="36" t="s">
        <v>19</v>
      </c>
      <c r="H38" s="38">
        <v>44.471052631578949</v>
      </c>
      <c r="I38" s="39">
        <v>27</v>
      </c>
      <c r="J38" s="36">
        <v>6</v>
      </c>
      <c r="K38" s="36" t="s">
        <v>20</v>
      </c>
      <c r="L38" s="36">
        <v>41749</v>
      </c>
      <c r="M38" s="47" t="s">
        <v>498</v>
      </c>
      <c r="N38" s="26"/>
      <c r="O38" s="26"/>
      <c r="P38" s="26"/>
    </row>
    <row r="39" spans="1:16" s="24" customFormat="1" ht="24.95" customHeight="1">
      <c r="B39" s="46">
        <v>2018</v>
      </c>
      <c r="C39" s="52" t="s">
        <v>181</v>
      </c>
      <c r="D39" s="36" t="s">
        <v>180</v>
      </c>
      <c r="E39" s="36" t="s">
        <v>81</v>
      </c>
      <c r="F39" s="36" t="s">
        <v>66</v>
      </c>
      <c r="G39" s="36" t="s">
        <v>19</v>
      </c>
      <c r="H39" s="38">
        <v>44.471052631578949</v>
      </c>
      <c r="I39" s="39">
        <v>21</v>
      </c>
      <c r="J39" s="36">
        <v>6</v>
      </c>
      <c r="K39" s="36" t="s">
        <v>20</v>
      </c>
      <c r="L39" s="36">
        <v>74996</v>
      </c>
      <c r="M39" s="47" t="s">
        <v>498</v>
      </c>
      <c r="N39" s="26"/>
      <c r="O39" s="26"/>
      <c r="P39" s="26"/>
    </row>
    <row r="40" spans="1:16" s="24" customFormat="1" ht="24.95" customHeight="1">
      <c r="B40" s="46">
        <v>2013</v>
      </c>
      <c r="C40" s="52" t="s">
        <v>182</v>
      </c>
      <c r="D40" s="36" t="s">
        <v>180</v>
      </c>
      <c r="E40" s="36" t="s">
        <v>81</v>
      </c>
      <c r="F40" s="36" t="s">
        <v>66</v>
      </c>
      <c r="G40" s="36" t="s">
        <v>19</v>
      </c>
      <c r="H40" s="38">
        <v>70.925578947368422</v>
      </c>
      <c r="I40" s="39">
        <v>9</v>
      </c>
      <c r="J40" s="36">
        <v>12</v>
      </c>
      <c r="K40" s="36" t="s">
        <v>74</v>
      </c>
      <c r="L40" s="36">
        <v>74682</v>
      </c>
      <c r="M40" s="47" t="s">
        <v>495</v>
      </c>
      <c r="N40" s="26"/>
      <c r="O40" s="26"/>
      <c r="P40" s="26"/>
    </row>
    <row r="41" spans="1:16" s="24" customFormat="1" ht="24.95" customHeight="1">
      <c r="B41" s="46">
        <v>2003</v>
      </c>
      <c r="C41" s="52" t="s">
        <v>345</v>
      </c>
      <c r="D41" s="36" t="s">
        <v>346</v>
      </c>
      <c r="E41" s="36" t="s">
        <v>81</v>
      </c>
      <c r="F41" s="36" t="s">
        <v>66</v>
      </c>
      <c r="G41" s="36" t="s">
        <v>19</v>
      </c>
      <c r="H41" s="38">
        <v>2283.5646315789472</v>
      </c>
      <c r="I41" s="39">
        <v>1</v>
      </c>
      <c r="J41" s="36">
        <v>3</v>
      </c>
      <c r="K41" s="36" t="s">
        <v>16</v>
      </c>
      <c r="L41" s="36">
        <v>41142</v>
      </c>
      <c r="M41" s="47" t="s">
        <v>492</v>
      </c>
      <c r="N41" s="26"/>
      <c r="O41" s="26"/>
      <c r="P41" s="26"/>
    </row>
    <row r="42" spans="1:16" s="24" customFormat="1" ht="24.95" customHeight="1">
      <c r="B42" s="46">
        <v>2018</v>
      </c>
      <c r="C42" s="52" t="s">
        <v>188</v>
      </c>
      <c r="D42" s="36" t="s">
        <v>187</v>
      </c>
      <c r="E42" s="36" t="s">
        <v>81</v>
      </c>
      <c r="F42" s="36" t="s">
        <v>66</v>
      </c>
      <c r="G42" s="36" t="s">
        <v>19</v>
      </c>
      <c r="H42" s="38">
        <v>35.495157894736842</v>
      </c>
      <c r="I42" s="39">
        <v>15</v>
      </c>
      <c r="J42" s="36">
        <v>6</v>
      </c>
      <c r="K42" s="36" t="s">
        <v>20</v>
      </c>
      <c r="L42" s="36">
        <v>74998</v>
      </c>
      <c r="M42" s="47" t="s">
        <v>498</v>
      </c>
      <c r="N42" s="26"/>
      <c r="O42" s="26"/>
      <c r="P42" s="26"/>
    </row>
    <row r="43" spans="1:16" s="24" customFormat="1" ht="24.95" customHeight="1">
      <c r="B43" s="46">
        <v>2019</v>
      </c>
      <c r="C43" s="52" t="s">
        <v>186</v>
      </c>
      <c r="D43" s="36" t="s">
        <v>187</v>
      </c>
      <c r="E43" s="36" t="s">
        <v>81</v>
      </c>
      <c r="F43" s="36" t="s">
        <v>66</v>
      </c>
      <c r="G43" s="36" t="s">
        <v>19</v>
      </c>
      <c r="H43" s="38">
        <v>35.523894736842109</v>
      </c>
      <c r="I43" s="39">
        <v>26</v>
      </c>
      <c r="J43" s="36">
        <v>6</v>
      </c>
      <c r="K43" s="36" t="s">
        <v>20</v>
      </c>
      <c r="L43" s="36">
        <v>41750</v>
      </c>
      <c r="M43" s="47" t="s">
        <v>498</v>
      </c>
      <c r="N43" s="26"/>
      <c r="O43" s="26"/>
      <c r="P43" s="26"/>
    </row>
    <row r="44" spans="1:16" s="24" customFormat="1" ht="24.95" customHeight="1">
      <c r="B44" s="46">
        <v>2018</v>
      </c>
      <c r="C44" s="52" t="s">
        <v>189</v>
      </c>
      <c r="D44" s="36" t="s">
        <v>187</v>
      </c>
      <c r="E44" s="36" t="s">
        <v>81</v>
      </c>
      <c r="F44" s="36" t="s">
        <v>66</v>
      </c>
      <c r="G44" s="36" t="s">
        <v>19</v>
      </c>
      <c r="H44" s="38">
        <v>59.205157894736843</v>
      </c>
      <c r="I44" s="39">
        <v>17</v>
      </c>
      <c r="J44" s="36">
        <v>6</v>
      </c>
      <c r="K44" s="36" t="s">
        <v>20</v>
      </c>
      <c r="L44" s="36">
        <v>74997</v>
      </c>
      <c r="M44" s="47" t="s">
        <v>498</v>
      </c>
      <c r="N44" s="26"/>
      <c r="O44" s="26"/>
      <c r="P44" s="26"/>
    </row>
    <row r="45" spans="1:16" s="24" customFormat="1" ht="24.95" customHeight="1">
      <c r="B45" s="46">
        <v>2019</v>
      </c>
      <c r="C45" s="52" t="s">
        <v>190</v>
      </c>
      <c r="D45" s="36" t="s">
        <v>187</v>
      </c>
      <c r="E45" s="36" t="s">
        <v>81</v>
      </c>
      <c r="F45" s="36" t="s">
        <v>66</v>
      </c>
      <c r="G45" s="36" t="s">
        <v>19</v>
      </c>
      <c r="H45" s="38">
        <v>59.205157894736843</v>
      </c>
      <c r="I45" s="39">
        <v>23</v>
      </c>
      <c r="J45" s="36">
        <v>6</v>
      </c>
      <c r="K45" s="36" t="s">
        <v>20</v>
      </c>
      <c r="L45" s="36">
        <v>41746</v>
      </c>
      <c r="M45" s="47" t="s">
        <v>498</v>
      </c>
      <c r="N45" s="26"/>
      <c r="O45" s="26"/>
      <c r="P45" s="26"/>
    </row>
    <row r="46" spans="1:16" s="24" customFormat="1" ht="24.95" customHeight="1">
      <c r="B46" s="46">
        <v>2000</v>
      </c>
      <c r="C46" s="52" t="s">
        <v>111</v>
      </c>
      <c r="D46" s="36" t="s">
        <v>93</v>
      </c>
      <c r="E46" s="36" t="s">
        <v>93</v>
      </c>
      <c r="F46" s="36" t="s">
        <v>66</v>
      </c>
      <c r="G46" s="36" t="s">
        <v>110</v>
      </c>
      <c r="H46" s="38">
        <v>272.69957894736842</v>
      </c>
      <c r="I46" s="39">
        <v>20</v>
      </c>
      <c r="J46" s="36">
        <v>6</v>
      </c>
      <c r="K46" s="36" t="s">
        <v>20</v>
      </c>
      <c r="L46" s="36">
        <v>66531</v>
      </c>
      <c r="M46" s="47" t="s">
        <v>491</v>
      </c>
      <c r="N46" s="26"/>
      <c r="O46" s="26"/>
      <c r="P46" s="26"/>
    </row>
    <row r="47" spans="1:16" s="24" customFormat="1" ht="24.95" customHeight="1">
      <c r="B47" s="46">
        <v>2007</v>
      </c>
      <c r="C47" s="52" t="s">
        <v>104</v>
      </c>
      <c r="D47" s="36" t="s">
        <v>93</v>
      </c>
      <c r="E47" s="36" t="s">
        <v>93</v>
      </c>
      <c r="F47" s="36" t="s">
        <v>66</v>
      </c>
      <c r="G47" s="36" t="s">
        <v>14</v>
      </c>
      <c r="H47" s="38">
        <v>357.80652631578948</v>
      </c>
      <c r="I47" s="39">
        <v>1</v>
      </c>
      <c r="J47" s="36">
        <v>1</v>
      </c>
      <c r="K47" s="36" t="s">
        <v>15</v>
      </c>
      <c r="L47" s="36">
        <v>71624</v>
      </c>
      <c r="M47" s="47" t="s">
        <v>495</v>
      </c>
      <c r="N47" s="26"/>
      <c r="O47" s="26"/>
      <c r="P47" s="26"/>
    </row>
    <row r="48" spans="1:16" s="24" customFormat="1" ht="24.95" customHeight="1">
      <c r="B48" s="46">
        <v>2007</v>
      </c>
      <c r="C48" s="52" t="s">
        <v>489</v>
      </c>
      <c r="D48" s="36" t="s">
        <v>93</v>
      </c>
      <c r="E48" s="36" t="s">
        <v>93</v>
      </c>
      <c r="F48" s="36" t="s">
        <v>66</v>
      </c>
      <c r="G48" s="36" t="s">
        <v>110</v>
      </c>
      <c r="H48" s="38">
        <v>392.25200000000001</v>
      </c>
      <c r="I48" s="39">
        <v>3</v>
      </c>
      <c r="J48" s="36">
        <v>3</v>
      </c>
      <c r="K48" s="36" t="s">
        <v>113</v>
      </c>
      <c r="L48" s="41">
        <v>46066</v>
      </c>
      <c r="M48" s="47" t="s">
        <v>498</v>
      </c>
      <c r="N48" s="26"/>
      <c r="O48" s="26"/>
      <c r="P48" s="26"/>
    </row>
    <row r="49" spans="1:16" s="24" customFormat="1" ht="24.95" customHeight="1">
      <c r="B49" s="46">
        <v>2005</v>
      </c>
      <c r="C49" s="52" t="s">
        <v>112</v>
      </c>
      <c r="D49" s="36" t="s">
        <v>93</v>
      </c>
      <c r="E49" s="36" t="s">
        <v>93</v>
      </c>
      <c r="F49" s="36" t="s">
        <v>66</v>
      </c>
      <c r="G49" s="36" t="s">
        <v>110</v>
      </c>
      <c r="H49" s="38">
        <v>560.01673684210527</v>
      </c>
      <c r="I49" s="39">
        <v>3</v>
      </c>
      <c r="J49" s="36">
        <v>3</v>
      </c>
      <c r="K49" s="36" t="s">
        <v>113</v>
      </c>
      <c r="L49" s="36">
        <v>71620</v>
      </c>
      <c r="M49" s="47" t="s">
        <v>492</v>
      </c>
      <c r="N49" s="26"/>
      <c r="O49" s="26"/>
      <c r="P49" s="26"/>
    </row>
    <row r="50" spans="1:16" s="24" customFormat="1" ht="24.95" customHeight="1">
      <c r="B50" s="46">
        <v>2013</v>
      </c>
      <c r="C50" s="52" t="s">
        <v>490</v>
      </c>
      <c r="D50" s="36" t="s">
        <v>93</v>
      </c>
      <c r="E50" s="36" t="s">
        <v>93</v>
      </c>
      <c r="F50" s="36" t="s">
        <v>66</v>
      </c>
      <c r="G50" s="36" t="s">
        <v>110</v>
      </c>
      <c r="H50" s="38">
        <v>1051.9712631578948</v>
      </c>
      <c r="I50" s="39">
        <v>6</v>
      </c>
      <c r="J50" s="36">
        <v>3</v>
      </c>
      <c r="K50" s="36" t="s">
        <v>113</v>
      </c>
      <c r="L50" s="41">
        <v>46068</v>
      </c>
      <c r="M50" s="47" t="s">
        <v>498</v>
      </c>
      <c r="N50" s="26"/>
      <c r="O50" s="26"/>
      <c r="P50" s="26"/>
    </row>
    <row r="51" spans="1:16" s="24" customFormat="1" ht="24.95" customHeight="1">
      <c r="B51" s="46">
        <v>2005</v>
      </c>
      <c r="C51" s="52" t="s">
        <v>197</v>
      </c>
      <c r="D51" s="36" t="s">
        <v>107</v>
      </c>
      <c r="E51" s="36" t="s">
        <v>108</v>
      </c>
      <c r="F51" s="36" t="s">
        <v>66</v>
      </c>
      <c r="G51" s="36" t="s">
        <v>19</v>
      </c>
      <c r="H51" s="38">
        <v>57.246947368421054</v>
      </c>
      <c r="I51" s="39">
        <v>6</v>
      </c>
      <c r="J51" s="36">
        <v>12</v>
      </c>
      <c r="K51" s="36" t="s">
        <v>74</v>
      </c>
      <c r="L51" s="36">
        <v>41141</v>
      </c>
      <c r="M51" s="47" t="s">
        <v>492</v>
      </c>
      <c r="N51" s="26"/>
      <c r="O51" s="26"/>
      <c r="P51" s="26"/>
    </row>
    <row r="52" spans="1:16" s="24" customFormat="1" ht="24.95" customHeight="1">
      <c r="A52" s="34"/>
      <c r="B52" s="46">
        <v>2018</v>
      </c>
      <c r="C52" s="52" t="s">
        <v>206</v>
      </c>
      <c r="D52" s="36" t="s">
        <v>203</v>
      </c>
      <c r="E52" s="36" t="s">
        <v>108</v>
      </c>
      <c r="F52" s="36" t="s">
        <v>66</v>
      </c>
      <c r="G52" s="36" t="s">
        <v>19</v>
      </c>
      <c r="H52" s="38">
        <v>42.394000000000005</v>
      </c>
      <c r="I52" s="39">
        <v>21</v>
      </c>
      <c r="J52" s="36">
        <v>6</v>
      </c>
      <c r="K52" s="36" t="s">
        <v>20</v>
      </c>
      <c r="L52" s="36">
        <v>74180</v>
      </c>
      <c r="M52" s="47" t="s">
        <v>498</v>
      </c>
      <c r="N52" s="26"/>
      <c r="O52" s="26"/>
      <c r="P52" s="26"/>
    </row>
    <row r="53" spans="1:16" s="24" customFormat="1" ht="24.95" customHeight="1">
      <c r="B53" s="67">
        <v>2020</v>
      </c>
      <c r="C53" s="52" t="s">
        <v>214</v>
      </c>
      <c r="D53" s="36" t="s">
        <v>215</v>
      </c>
      <c r="E53" s="36" t="s">
        <v>215</v>
      </c>
      <c r="F53" s="36" t="s">
        <v>216</v>
      </c>
      <c r="G53" s="36" t="s">
        <v>14</v>
      </c>
      <c r="H53" s="38">
        <v>20.420631578947368</v>
      </c>
      <c r="I53" s="39">
        <v>2</v>
      </c>
      <c r="J53" s="36">
        <v>6</v>
      </c>
      <c r="K53" s="36" t="s">
        <v>20</v>
      </c>
      <c r="L53" s="36">
        <v>43669</v>
      </c>
      <c r="M53" s="47" t="s">
        <v>498</v>
      </c>
      <c r="N53" s="26"/>
      <c r="O53" s="26"/>
      <c r="P53" s="26"/>
    </row>
    <row r="54" spans="1:16" s="24" customFormat="1" ht="24.95" customHeight="1">
      <c r="B54" s="46">
        <v>2016</v>
      </c>
      <c r="C54" s="52" t="s">
        <v>223</v>
      </c>
      <c r="D54" s="36" t="s">
        <v>215</v>
      </c>
      <c r="E54" s="36" t="s">
        <v>215</v>
      </c>
      <c r="F54" s="36" t="s">
        <v>216</v>
      </c>
      <c r="G54" s="36" t="s">
        <v>76</v>
      </c>
      <c r="H54" s="38">
        <v>37.391368421052633</v>
      </c>
      <c r="I54" s="39">
        <v>18</v>
      </c>
      <c r="J54" s="36">
        <v>6</v>
      </c>
      <c r="K54" s="36" t="s">
        <v>20</v>
      </c>
      <c r="L54" s="36">
        <v>71343</v>
      </c>
      <c r="M54" s="47" t="s">
        <v>498</v>
      </c>
      <c r="N54" s="26"/>
      <c r="O54" s="26"/>
      <c r="P54" s="26"/>
    </row>
    <row r="55" spans="1:16" s="24" customFormat="1" ht="24.95" customHeight="1">
      <c r="B55" s="46">
        <v>2016</v>
      </c>
      <c r="C55" s="52" t="s">
        <v>224</v>
      </c>
      <c r="D55" s="36" t="s">
        <v>215</v>
      </c>
      <c r="E55" s="36" t="s">
        <v>215</v>
      </c>
      <c r="F55" s="36" t="s">
        <v>216</v>
      </c>
      <c r="G55" s="36" t="s">
        <v>76</v>
      </c>
      <c r="H55" s="38">
        <v>37.391368421052633</v>
      </c>
      <c r="I55" s="39">
        <v>15</v>
      </c>
      <c r="J55" s="36">
        <v>6</v>
      </c>
      <c r="K55" s="36" t="s">
        <v>20</v>
      </c>
      <c r="L55" s="36">
        <v>71350</v>
      </c>
      <c r="M55" s="47" t="s">
        <v>498</v>
      </c>
      <c r="N55" s="26"/>
      <c r="O55" s="26"/>
      <c r="P55" s="26"/>
    </row>
    <row r="56" spans="1:16" s="24" customFormat="1" ht="24.95" customHeight="1">
      <c r="B56" s="46">
        <v>2015</v>
      </c>
      <c r="C56" s="52" t="s">
        <v>222</v>
      </c>
      <c r="D56" s="36" t="s">
        <v>215</v>
      </c>
      <c r="E56" s="36" t="s">
        <v>215</v>
      </c>
      <c r="F56" s="36" t="s">
        <v>216</v>
      </c>
      <c r="G56" s="36" t="s">
        <v>19</v>
      </c>
      <c r="H56" s="38">
        <v>46.324315789473687</v>
      </c>
      <c r="I56" s="39">
        <v>21</v>
      </c>
      <c r="J56" s="36">
        <v>6</v>
      </c>
      <c r="K56" s="36" t="s">
        <v>20</v>
      </c>
      <c r="L56" s="36">
        <v>72354</v>
      </c>
      <c r="M56" s="47" t="s">
        <v>498</v>
      </c>
      <c r="N56" s="26"/>
      <c r="O56" s="26"/>
      <c r="P56" s="26"/>
    </row>
    <row r="57" spans="1:16" s="24" customFormat="1" ht="24.95" customHeight="1">
      <c r="B57" s="46">
        <v>2005</v>
      </c>
      <c r="C57" s="52" t="s">
        <v>225</v>
      </c>
      <c r="D57" s="36" t="s">
        <v>226</v>
      </c>
      <c r="E57" s="36" t="s">
        <v>226</v>
      </c>
      <c r="F57" s="36" t="s">
        <v>216</v>
      </c>
      <c r="G57" s="36" t="s">
        <v>76</v>
      </c>
      <c r="H57" s="38">
        <v>23.104736842105265</v>
      </c>
      <c r="I57" s="39">
        <v>7</v>
      </c>
      <c r="J57" s="36">
        <v>6</v>
      </c>
      <c r="K57" s="36" t="s">
        <v>20</v>
      </c>
      <c r="L57" s="36">
        <v>71221</v>
      </c>
      <c r="M57" s="47" t="s">
        <v>498</v>
      </c>
      <c r="N57" s="26"/>
      <c r="O57" s="26"/>
      <c r="P57" s="26"/>
    </row>
    <row r="58" spans="1:16" s="24" customFormat="1" ht="24.95" customHeight="1">
      <c r="B58" s="46">
        <v>2021</v>
      </c>
      <c r="C58" s="52" t="s">
        <v>217</v>
      </c>
      <c r="D58" s="36" t="s">
        <v>218</v>
      </c>
      <c r="E58" s="36" t="s">
        <v>218</v>
      </c>
      <c r="F58" s="36" t="s">
        <v>216</v>
      </c>
      <c r="G58" s="36" t="s">
        <v>14</v>
      </c>
      <c r="H58" s="38">
        <v>27.705473684210528</v>
      </c>
      <c r="I58" s="39">
        <v>8</v>
      </c>
      <c r="J58" s="36">
        <v>6</v>
      </c>
      <c r="K58" s="36" t="s">
        <v>20</v>
      </c>
      <c r="L58" s="36">
        <v>45432</v>
      </c>
      <c r="M58" s="47" t="s">
        <v>498</v>
      </c>
      <c r="N58" s="26"/>
      <c r="O58" s="26"/>
      <c r="P58" s="26"/>
    </row>
    <row r="59" spans="1:16" s="24" customFormat="1" ht="24.95" customHeight="1">
      <c r="B59" s="46">
        <v>2017</v>
      </c>
      <c r="C59" s="52" t="s">
        <v>219</v>
      </c>
      <c r="D59" s="36" t="s">
        <v>218</v>
      </c>
      <c r="E59" s="36" t="s">
        <v>218</v>
      </c>
      <c r="F59" s="36" t="s">
        <v>216</v>
      </c>
      <c r="G59" s="36" t="s">
        <v>14</v>
      </c>
      <c r="H59" s="38">
        <v>57.39694736842106</v>
      </c>
      <c r="I59" s="39">
        <v>9</v>
      </c>
      <c r="J59" s="36">
        <v>2</v>
      </c>
      <c r="K59" s="36" t="s">
        <v>220</v>
      </c>
      <c r="L59" s="36">
        <v>72869</v>
      </c>
      <c r="M59" s="47" t="s">
        <v>498</v>
      </c>
      <c r="N59" s="26"/>
      <c r="O59" s="26"/>
      <c r="P59" s="26"/>
    </row>
    <row r="60" spans="1:16" s="24" customFormat="1" ht="24.95" customHeight="1">
      <c r="B60" s="46">
        <v>2019</v>
      </c>
      <c r="C60" s="52" t="s">
        <v>221</v>
      </c>
      <c r="D60" s="36" t="s">
        <v>218</v>
      </c>
      <c r="E60" s="36" t="s">
        <v>218</v>
      </c>
      <c r="F60" s="36" t="s">
        <v>216</v>
      </c>
      <c r="G60" s="36" t="s">
        <v>14</v>
      </c>
      <c r="H60" s="38">
        <v>91.875999999999991</v>
      </c>
      <c r="I60" s="39">
        <v>2</v>
      </c>
      <c r="J60" s="36">
        <v>1</v>
      </c>
      <c r="K60" s="36" t="s">
        <v>97</v>
      </c>
      <c r="L60" s="36">
        <v>43360</v>
      </c>
      <c r="M60" s="47" t="s">
        <v>498</v>
      </c>
      <c r="N60" s="26"/>
      <c r="O60" s="26"/>
      <c r="P60" s="26"/>
    </row>
    <row r="61" spans="1:16" s="24" customFormat="1" ht="32.25" customHeight="1">
      <c r="B61" s="46">
        <v>2016</v>
      </c>
      <c r="C61" s="52" t="s">
        <v>227</v>
      </c>
      <c r="D61" s="36" t="s">
        <v>228</v>
      </c>
      <c r="E61" s="36" t="s">
        <v>228</v>
      </c>
      <c r="F61" s="36" t="s">
        <v>229</v>
      </c>
      <c r="G61" s="36" t="s">
        <v>14</v>
      </c>
      <c r="H61" s="38">
        <v>16.145578947368421</v>
      </c>
      <c r="I61" s="39">
        <v>12</v>
      </c>
      <c r="J61" s="36">
        <v>6</v>
      </c>
      <c r="K61" s="36" t="s">
        <v>230</v>
      </c>
      <c r="L61" s="36">
        <v>45511</v>
      </c>
      <c r="M61" s="47" t="s">
        <v>498</v>
      </c>
      <c r="N61" s="26"/>
      <c r="O61" s="26"/>
      <c r="P61" s="26"/>
    </row>
    <row r="62" spans="1:16" s="24" customFormat="1" ht="33" customHeight="1">
      <c r="B62" s="46">
        <v>2016</v>
      </c>
      <c r="C62" s="52" t="s">
        <v>232</v>
      </c>
      <c r="D62" s="36" t="s">
        <v>228</v>
      </c>
      <c r="E62" s="36" t="s">
        <v>228</v>
      </c>
      <c r="F62" s="36" t="s">
        <v>229</v>
      </c>
      <c r="G62" s="36" t="s">
        <v>76</v>
      </c>
      <c r="H62" s="38">
        <v>37.450000000000003</v>
      </c>
      <c r="I62" s="39">
        <v>1</v>
      </c>
      <c r="J62" s="36">
        <v>1</v>
      </c>
      <c r="K62" s="36" t="s">
        <v>233</v>
      </c>
      <c r="L62" s="36">
        <v>74738</v>
      </c>
      <c r="M62" s="47" t="s">
        <v>503</v>
      </c>
      <c r="N62" s="26"/>
      <c r="O62" s="26"/>
      <c r="P62" s="26"/>
    </row>
    <row r="63" spans="1:16" s="24" customFormat="1" ht="24.95" customHeight="1">
      <c r="B63" s="67">
        <v>2016</v>
      </c>
      <c r="C63" s="52" t="s">
        <v>231</v>
      </c>
      <c r="D63" s="36" t="s">
        <v>228</v>
      </c>
      <c r="E63" s="36" t="s">
        <v>228</v>
      </c>
      <c r="F63" s="36" t="s">
        <v>229</v>
      </c>
      <c r="G63" s="36" t="s">
        <v>76</v>
      </c>
      <c r="H63" s="38">
        <v>37.757894736842104</v>
      </c>
      <c r="I63" s="39">
        <v>1</v>
      </c>
      <c r="J63" s="36">
        <v>6</v>
      </c>
      <c r="K63" s="36" t="s">
        <v>230</v>
      </c>
      <c r="L63" s="36">
        <v>74730</v>
      </c>
      <c r="M63" s="47" t="s">
        <v>498</v>
      </c>
      <c r="N63" s="26"/>
      <c r="O63" s="26"/>
      <c r="P63" s="26"/>
    </row>
    <row r="64" spans="1:16" s="24" customFormat="1" ht="24.95" customHeight="1">
      <c r="B64" s="46">
        <v>2007</v>
      </c>
      <c r="C64" s="52" t="s">
        <v>250</v>
      </c>
      <c r="D64" s="36" t="s">
        <v>251</v>
      </c>
      <c r="E64" s="36" t="s">
        <v>251</v>
      </c>
      <c r="F64" s="36" t="s">
        <v>236</v>
      </c>
      <c r="G64" s="36" t="s">
        <v>19</v>
      </c>
      <c r="H64" s="38">
        <v>68.929473684210535</v>
      </c>
      <c r="I64" s="39">
        <v>5</v>
      </c>
      <c r="J64" s="36">
        <v>1</v>
      </c>
      <c r="K64" s="36" t="s">
        <v>15</v>
      </c>
      <c r="L64" s="36">
        <v>67763</v>
      </c>
      <c r="M64" s="47" t="s">
        <v>494</v>
      </c>
      <c r="N64" s="26"/>
      <c r="O64" s="26"/>
      <c r="P64" s="26"/>
    </row>
    <row r="65" spans="1:16" s="24" customFormat="1" ht="24.95" customHeight="1">
      <c r="B65" s="46">
        <v>2017</v>
      </c>
      <c r="C65" s="53" t="s">
        <v>457</v>
      </c>
      <c r="D65" s="36" t="s">
        <v>468</v>
      </c>
      <c r="E65" s="36" t="s">
        <v>235</v>
      </c>
      <c r="F65" s="36" t="s">
        <v>236</v>
      </c>
      <c r="G65" s="36" t="s">
        <v>19</v>
      </c>
      <c r="H65" s="38">
        <v>47.995368421052632</v>
      </c>
      <c r="I65" s="39">
        <v>12</v>
      </c>
      <c r="J65" s="36">
        <v>6</v>
      </c>
      <c r="K65" s="36" t="s">
        <v>20</v>
      </c>
      <c r="L65" s="41">
        <v>73715</v>
      </c>
      <c r="M65" s="47" t="s">
        <v>498</v>
      </c>
      <c r="N65" s="26"/>
      <c r="O65" s="26"/>
      <c r="P65" s="26"/>
    </row>
    <row r="66" spans="1:16" s="24" customFormat="1" ht="24.95" customHeight="1">
      <c r="A66" s="34"/>
      <c r="B66" s="46">
        <v>2015</v>
      </c>
      <c r="C66" s="52" t="s">
        <v>488</v>
      </c>
      <c r="D66" s="36" t="s">
        <v>237</v>
      </c>
      <c r="E66" s="36" t="s">
        <v>237</v>
      </c>
      <c r="F66" s="36" t="s">
        <v>236</v>
      </c>
      <c r="G66" s="36" t="s">
        <v>19</v>
      </c>
      <c r="H66" s="38">
        <v>44.892631578947373</v>
      </c>
      <c r="I66" s="39">
        <v>30</v>
      </c>
      <c r="J66" s="36">
        <v>6</v>
      </c>
      <c r="K66" s="36" t="s">
        <v>20</v>
      </c>
      <c r="L66" s="41">
        <v>73952</v>
      </c>
      <c r="M66" s="65" t="s">
        <v>504</v>
      </c>
      <c r="N66" s="26"/>
      <c r="O66" s="26"/>
      <c r="P66" s="26"/>
    </row>
    <row r="67" spans="1:16" s="24" customFormat="1" ht="24.95" customHeight="1">
      <c r="B67" s="46">
        <v>2018</v>
      </c>
      <c r="C67" s="52" t="s">
        <v>256</v>
      </c>
      <c r="D67" s="36" t="s">
        <v>237</v>
      </c>
      <c r="E67" s="36" t="s">
        <v>237</v>
      </c>
      <c r="F67" s="36" t="s">
        <v>236</v>
      </c>
      <c r="G67" s="36" t="s">
        <v>19</v>
      </c>
      <c r="H67" s="38">
        <v>86.713578947368418</v>
      </c>
      <c r="I67" s="39">
        <v>2</v>
      </c>
      <c r="J67" s="36">
        <v>1</v>
      </c>
      <c r="K67" s="36" t="s">
        <v>15</v>
      </c>
      <c r="L67" s="36">
        <v>42366</v>
      </c>
      <c r="M67" s="47" t="s">
        <v>498</v>
      </c>
      <c r="N67" s="26"/>
      <c r="O67" s="26"/>
      <c r="P67" s="26"/>
    </row>
    <row r="68" spans="1:16" s="24" customFormat="1" ht="24.95" customHeight="1">
      <c r="B68" s="46">
        <v>2018</v>
      </c>
      <c r="C68" s="52" t="s">
        <v>475</v>
      </c>
      <c r="D68" s="36" t="s">
        <v>237</v>
      </c>
      <c r="E68" s="36" t="s">
        <v>237</v>
      </c>
      <c r="F68" s="36" t="s">
        <v>236</v>
      </c>
      <c r="G68" s="36" t="s">
        <v>19</v>
      </c>
      <c r="H68" s="38">
        <v>188.95642105263158</v>
      </c>
      <c r="I68" s="39">
        <v>1</v>
      </c>
      <c r="J68" s="36">
        <v>1</v>
      </c>
      <c r="K68" s="36" t="s">
        <v>25</v>
      </c>
      <c r="L68" s="36">
        <v>42367</v>
      </c>
      <c r="M68" s="47" t="s">
        <v>493</v>
      </c>
      <c r="N68" s="26"/>
      <c r="O68" s="26"/>
      <c r="P68" s="26"/>
    </row>
    <row r="69" spans="1:16" s="24" customFormat="1" ht="24.95" customHeight="1">
      <c r="B69" s="46">
        <v>2020</v>
      </c>
      <c r="C69" s="52" t="s">
        <v>238</v>
      </c>
      <c r="D69" s="36" t="s">
        <v>239</v>
      </c>
      <c r="E69" s="36" t="s">
        <v>240</v>
      </c>
      <c r="F69" s="36" t="s">
        <v>236</v>
      </c>
      <c r="G69" s="36" t="s">
        <v>14</v>
      </c>
      <c r="H69" s="38">
        <v>13.380105263157896</v>
      </c>
      <c r="I69" s="39">
        <v>17</v>
      </c>
      <c r="J69" s="36">
        <v>2</v>
      </c>
      <c r="K69" s="36" t="s">
        <v>241</v>
      </c>
      <c r="L69" s="36">
        <v>42679</v>
      </c>
      <c r="M69" s="47" t="s">
        <v>498</v>
      </c>
      <c r="N69" s="26"/>
      <c r="O69" s="26"/>
      <c r="P69" s="26"/>
    </row>
    <row r="70" spans="1:16" s="24" customFormat="1" ht="24.95" customHeight="1">
      <c r="B70" s="46">
        <v>2018</v>
      </c>
      <c r="C70" s="52" t="s">
        <v>243</v>
      </c>
      <c r="D70" s="36" t="s">
        <v>239</v>
      </c>
      <c r="E70" s="36" t="s">
        <v>240</v>
      </c>
      <c r="F70" s="36" t="s">
        <v>236</v>
      </c>
      <c r="G70" s="36" t="s">
        <v>14</v>
      </c>
      <c r="H70" s="38">
        <v>13.717578947368423</v>
      </c>
      <c r="I70" s="39">
        <v>17</v>
      </c>
      <c r="J70" s="36">
        <v>2</v>
      </c>
      <c r="K70" s="36" t="s">
        <v>241</v>
      </c>
      <c r="L70" s="36">
        <v>42680</v>
      </c>
      <c r="M70" s="47" t="s">
        <v>498</v>
      </c>
      <c r="N70" s="26"/>
      <c r="O70" s="26"/>
      <c r="P70" s="26"/>
    </row>
    <row r="71" spans="1:16" s="24" customFormat="1" ht="24.95" customHeight="1">
      <c r="B71" s="46" t="s">
        <v>95</v>
      </c>
      <c r="C71" s="52" t="s">
        <v>244</v>
      </c>
      <c r="D71" s="36" t="s">
        <v>239</v>
      </c>
      <c r="E71" s="36" t="s">
        <v>240</v>
      </c>
      <c r="F71" s="36" t="s">
        <v>236</v>
      </c>
      <c r="G71" s="36" t="s">
        <v>14</v>
      </c>
      <c r="H71" s="38">
        <v>17.072736842105265</v>
      </c>
      <c r="I71" s="39">
        <v>6</v>
      </c>
      <c r="J71" s="36">
        <v>2</v>
      </c>
      <c r="K71" s="36" t="s">
        <v>241</v>
      </c>
      <c r="L71" s="36">
        <v>73300</v>
      </c>
      <c r="M71" s="47" t="s">
        <v>498</v>
      </c>
      <c r="N71" s="26"/>
      <c r="O71" s="26"/>
      <c r="P71" s="26"/>
    </row>
    <row r="72" spans="1:16" s="24" customFormat="1" ht="24.95" customHeight="1">
      <c r="B72" s="46">
        <v>2016</v>
      </c>
      <c r="C72" s="52" t="s">
        <v>270</v>
      </c>
      <c r="D72" s="36" t="s">
        <v>271</v>
      </c>
      <c r="E72" s="36" t="s">
        <v>271</v>
      </c>
      <c r="F72" s="36" t="s">
        <v>268</v>
      </c>
      <c r="G72" s="36" t="s">
        <v>19</v>
      </c>
      <c r="H72" s="38">
        <v>43.706105263157895</v>
      </c>
      <c r="I72" s="39">
        <v>19</v>
      </c>
      <c r="J72" s="36">
        <v>6</v>
      </c>
      <c r="K72" s="36" t="s">
        <v>20</v>
      </c>
      <c r="L72" s="36">
        <v>7641816</v>
      </c>
      <c r="M72" s="47" t="s">
        <v>498</v>
      </c>
      <c r="N72" s="26"/>
      <c r="O72" s="26"/>
      <c r="P72" s="26"/>
    </row>
    <row r="73" spans="1:16" s="24" customFormat="1" ht="24.95" customHeight="1">
      <c r="B73" s="67">
        <v>2018</v>
      </c>
      <c r="C73" s="52" t="s">
        <v>272</v>
      </c>
      <c r="D73" s="36" t="s">
        <v>271</v>
      </c>
      <c r="E73" s="36" t="s">
        <v>271</v>
      </c>
      <c r="F73" s="36" t="s">
        <v>268</v>
      </c>
      <c r="G73" s="36" t="s">
        <v>19</v>
      </c>
      <c r="H73" s="38">
        <v>43.70915789473684</v>
      </c>
      <c r="I73" s="39">
        <v>59</v>
      </c>
      <c r="J73" s="36">
        <v>6</v>
      </c>
      <c r="K73" s="36" t="s">
        <v>20</v>
      </c>
      <c r="L73" s="36">
        <v>7641818</v>
      </c>
      <c r="M73" s="47" t="s">
        <v>498</v>
      </c>
      <c r="N73" s="26"/>
      <c r="O73" s="26"/>
      <c r="P73" s="26"/>
    </row>
    <row r="74" spans="1:16" s="24" customFormat="1" ht="24.95" customHeight="1">
      <c r="B74" s="46">
        <v>2019</v>
      </c>
      <c r="C74" s="52" t="s">
        <v>273</v>
      </c>
      <c r="D74" s="36" t="s">
        <v>271</v>
      </c>
      <c r="E74" s="36" t="s">
        <v>271</v>
      </c>
      <c r="F74" s="36" t="s">
        <v>268</v>
      </c>
      <c r="G74" s="36" t="s">
        <v>19</v>
      </c>
      <c r="H74" s="38">
        <v>44.213684210526317</v>
      </c>
      <c r="I74" s="39">
        <v>76</v>
      </c>
      <c r="J74" s="36">
        <v>6</v>
      </c>
      <c r="K74" s="36" t="s">
        <v>20</v>
      </c>
      <c r="L74" s="36">
        <v>7641819</v>
      </c>
      <c r="M74" s="47" t="s">
        <v>498</v>
      </c>
      <c r="N74" s="26"/>
      <c r="O74" s="26"/>
      <c r="P74" s="26"/>
    </row>
    <row r="75" spans="1:16" s="24" customFormat="1" ht="24.95" customHeight="1">
      <c r="B75" s="46">
        <v>2019</v>
      </c>
      <c r="C75" s="52" t="s">
        <v>274</v>
      </c>
      <c r="D75" s="36" t="s">
        <v>275</v>
      </c>
      <c r="E75" s="36" t="s">
        <v>275</v>
      </c>
      <c r="F75" s="36" t="s">
        <v>268</v>
      </c>
      <c r="G75" s="36" t="s">
        <v>19</v>
      </c>
      <c r="H75" s="38">
        <v>34.772421052631579</v>
      </c>
      <c r="I75" s="39">
        <v>7</v>
      </c>
      <c r="J75" s="36">
        <v>6</v>
      </c>
      <c r="K75" s="36" t="s">
        <v>20</v>
      </c>
      <c r="L75" s="36">
        <v>7601119</v>
      </c>
      <c r="M75" s="47" t="s">
        <v>498</v>
      </c>
      <c r="N75" s="26"/>
      <c r="O75" s="26"/>
      <c r="P75" s="26"/>
    </row>
    <row r="76" spans="1:16" s="24" customFormat="1" ht="24.95" customHeight="1">
      <c r="B76" s="46">
        <v>2019</v>
      </c>
      <c r="C76" s="52" t="s">
        <v>276</v>
      </c>
      <c r="D76" s="36" t="s">
        <v>275</v>
      </c>
      <c r="E76" s="36" t="s">
        <v>275</v>
      </c>
      <c r="F76" s="36" t="s">
        <v>268</v>
      </c>
      <c r="G76" s="36" t="s">
        <v>19</v>
      </c>
      <c r="H76" s="38">
        <v>34.772421052631579</v>
      </c>
      <c r="I76" s="39">
        <v>31</v>
      </c>
      <c r="J76" s="36">
        <v>6</v>
      </c>
      <c r="K76" s="36" t="s">
        <v>20</v>
      </c>
      <c r="L76" s="36">
        <v>7532819</v>
      </c>
      <c r="M76" s="47" t="s">
        <v>498</v>
      </c>
      <c r="N76" s="26"/>
      <c r="O76" s="26"/>
      <c r="P76" s="26"/>
    </row>
    <row r="77" spans="1:16" s="24" customFormat="1" ht="24.95" customHeight="1">
      <c r="A77" s="34"/>
      <c r="B77" s="48">
        <v>2019</v>
      </c>
      <c r="C77" s="52" t="s">
        <v>462</v>
      </c>
      <c r="D77" s="36" t="s">
        <v>275</v>
      </c>
      <c r="E77" s="36" t="s">
        <v>275</v>
      </c>
      <c r="F77" s="36" t="s">
        <v>268</v>
      </c>
      <c r="G77" s="36" t="s">
        <v>19</v>
      </c>
      <c r="H77" s="38">
        <v>77.992526315789476</v>
      </c>
      <c r="I77" s="39">
        <v>3</v>
      </c>
      <c r="J77" s="36">
        <v>3</v>
      </c>
      <c r="K77" s="36" t="s">
        <v>113</v>
      </c>
      <c r="L77" s="40">
        <v>76013</v>
      </c>
      <c r="M77" s="47" t="s">
        <v>498</v>
      </c>
      <c r="N77" s="26"/>
      <c r="O77" s="26"/>
      <c r="P77" s="26"/>
    </row>
    <row r="78" spans="1:16" s="24" customFormat="1" ht="24.95" customHeight="1">
      <c r="B78" s="46">
        <v>2019</v>
      </c>
      <c r="C78" s="52" t="s">
        <v>277</v>
      </c>
      <c r="D78" s="36" t="s">
        <v>267</v>
      </c>
      <c r="E78" s="36" t="s">
        <v>267</v>
      </c>
      <c r="F78" s="36" t="s">
        <v>268</v>
      </c>
      <c r="G78" s="36" t="s">
        <v>19</v>
      </c>
      <c r="H78" s="38">
        <v>19.623894736842107</v>
      </c>
      <c r="I78" s="39">
        <v>20</v>
      </c>
      <c r="J78" s="36">
        <v>6</v>
      </c>
      <c r="K78" s="36" t="s">
        <v>20</v>
      </c>
      <c r="L78" s="36">
        <v>75267</v>
      </c>
      <c r="M78" s="47" t="s">
        <v>498</v>
      </c>
      <c r="N78" s="26"/>
      <c r="O78" s="26"/>
      <c r="P78" s="26"/>
    </row>
    <row r="79" spans="1:16" s="24" customFormat="1" ht="24.95" customHeight="1">
      <c r="B79" s="46">
        <v>2020</v>
      </c>
      <c r="C79" s="52" t="s">
        <v>278</v>
      </c>
      <c r="D79" s="36" t="s">
        <v>267</v>
      </c>
      <c r="E79" s="36" t="s">
        <v>267</v>
      </c>
      <c r="F79" s="36" t="s">
        <v>268</v>
      </c>
      <c r="G79" s="36" t="s">
        <v>19</v>
      </c>
      <c r="H79" s="38">
        <v>19.671473684210525</v>
      </c>
      <c r="I79" s="39">
        <v>19</v>
      </c>
      <c r="J79" s="36">
        <v>6</v>
      </c>
      <c r="K79" s="36" t="s">
        <v>20</v>
      </c>
      <c r="L79" s="36">
        <v>42221</v>
      </c>
      <c r="M79" s="47" t="s">
        <v>499</v>
      </c>
      <c r="N79" s="26"/>
      <c r="O79" s="26"/>
      <c r="P79" s="26"/>
    </row>
    <row r="80" spans="1:16" s="24" customFormat="1" ht="24.95" customHeight="1">
      <c r="B80" s="46">
        <v>2022</v>
      </c>
      <c r="C80" s="52" t="s">
        <v>484</v>
      </c>
      <c r="D80" s="36" t="s">
        <v>267</v>
      </c>
      <c r="E80" s="36" t="s">
        <v>267</v>
      </c>
      <c r="F80" s="36" t="s">
        <v>268</v>
      </c>
      <c r="G80" s="36" t="s">
        <v>19</v>
      </c>
      <c r="H80" s="38">
        <v>20.446421052631578</v>
      </c>
      <c r="I80" s="39">
        <v>6</v>
      </c>
      <c r="J80" s="36">
        <v>6</v>
      </c>
      <c r="K80" s="36" t="s">
        <v>20</v>
      </c>
      <c r="L80" s="41">
        <v>46189</v>
      </c>
      <c r="M80" s="47" t="s">
        <v>498</v>
      </c>
      <c r="N80" s="26"/>
      <c r="O80" s="26"/>
      <c r="P80" s="26"/>
    </row>
    <row r="81" spans="2:16" s="24" customFormat="1" ht="24.95" customHeight="1">
      <c r="B81" s="46">
        <v>2019</v>
      </c>
      <c r="C81" s="52" t="s">
        <v>509</v>
      </c>
      <c r="D81" s="36" t="s">
        <v>267</v>
      </c>
      <c r="E81" s="36" t="s">
        <v>267</v>
      </c>
      <c r="F81" s="36" t="s">
        <v>268</v>
      </c>
      <c r="G81" s="36" t="s">
        <v>14</v>
      </c>
      <c r="H81" s="38">
        <v>30.009368421052635</v>
      </c>
      <c r="I81" s="39">
        <v>18</v>
      </c>
      <c r="J81" s="36">
        <v>6</v>
      </c>
      <c r="K81" s="36" t="s">
        <v>20</v>
      </c>
      <c r="L81" s="36">
        <v>74395</v>
      </c>
      <c r="M81" s="47" t="s">
        <v>502</v>
      </c>
      <c r="N81" s="26"/>
      <c r="O81" s="26"/>
      <c r="P81" s="26"/>
    </row>
    <row r="82" spans="2:16" s="24" customFormat="1" ht="24.95" customHeight="1">
      <c r="B82" s="46">
        <v>2021</v>
      </c>
      <c r="C82" s="52" t="s">
        <v>269</v>
      </c>
      <c r="D82" s="36" t="s">
        <v>267</v>
      </c>
      <c r="E82" s="36" t="s">
        <v>267</v>
      </c>
      <c r="F82" s="36" t="s">
        <v>268</v>
      </c>
      <c r="G82" s="36" t="s">
        <v>14</v>
      </c>
      <c r="H82" s="38">
        <v>30.129368421052636</v>
      </c>
      <c r="I82" s="39">
        <v>35</v>
      </c>
      <c r="J82" s="36">
        <v>6</v>
      </c>
      <c r="K82" s="36" t="s">
        <v>20</v>
      </c>
      <c r="L82" s="36">
        <v>45074</v>
      </c>
      <c r="M82" s="47" t="s">
        <v>501</v>
      </c>
      <c r="N82" s="26"/>
      <c r="O82" s="26"/>
      <c r="P82" s="26"/>
    </row>
    <row r="83" spans="2:16" s="24" customFormat="1" ht="24.95" customHeight="1">
      <c r="B83" s="67">
        <v>2022</v>
      </c>
      <c r="C83" s="52" t="s">
        <v>266</v>
      </c>
      <c r="D83" s="36" t="s">
        <v>267</v>
      </c>
      <c r="E83" s="36" t="s">
        <v>267</v>
      </c>
      <c r="F83" s="36" t="s">
        <v>268</v>
      </c>
      <c r="G83" s="36" t="s">
        <v>14</v>
      </c>
      <c r="H83" s="38">
        <v>30.129473684210527</v>
      </c>
      <c r="I83" s="39">
        <v>12</v>
      </c>
      <c r="J83" s="36">
        <v>6</v>
      </c>
      <c r="K83" s="36" t="s">
        <v>20</v>
      </c>
      <c r="L83" s="36">
        <v>46069</v>
      </c>
      <c r="M83" s="47" t="s">
        <v>498</v>
      </c>
      <c r="N83" s="26"/>
      <c r="O83" s="26"/>
      <c r="P83" s="26"/>
    </row>
    <row r="84" spans="2:16" s="24" customFormat="1" ht="24.95" customHeight="1">
      <c r="B84" s="46">
        <v>2021</v>
      </c>
      <c r="C84" s="52" t="s">
        <v>279</v>
      </c>
      <c r="D84" s="36" t="s">
        <v>280</v>
      </c>
      <c r="E84" s="36" t="s">
        <v>280</v>
      </c>
      <c r="F84" s="36" t="s">
        <v>281</v>
      </c>
      <c r="G84" s="36" t="s">
        <v>19</v>
      </c>
      <c r="H84" s="38">
        <v>31.388210526315792</v>
      </c>
      <c r="I84" s="39">
        <v>15</v>
      </c>
      <c r="J84" s="36">
        <v>3</v>
      </c>
      <c r="K84" s="36" t="s">
        <v>16</v>
      </c>
      <c r="L84" s="36">
        <v>45430</v>
      </c>
      <c r="M84" s="47" t="s">
        <v>498</v>
      </c>
      <c r="N84" s="26"/>
      <c r="O84" s="26"/>
      <c r="P84" s="26"/>
    </row>
    <row r="85" spans="2:16" s="24" customFormat="1" ht="24.95" customHeight="1">
      <c r="B85" s="48">
        <v>2017</v>
      </c>
      <c r="C85" s="52" t="s">
        <v>461</v>
      </c>
      <c r="D85" s="37" t="s">
        <v>280</v>
      </c>
      <c r="E85" s="36" t="s">
        <v>280</v>
      </c>
      <c r="F85" s="37" t="s">
        <v>281</v>
      </c>
      <c r="G85" s="36" t="s">
        <v>19</v>
      </c>
      <c r="H85" s="38">
        <v>41.610105263157898</v>
      </c>
      <c r="I85" s="39">
        <v>6</v>
      </c>
      <c r="J85" s="36">
        <v>6</v>
      </c>
      <c r="K85" s="36" t="s">
        <v>20</v>
      </c>
      <c r="L85" s="40">
        <v>41196</v>
      </c>
      <c r="M85" s="47" t="s">
        <v>496</v>
      </c>
      <c r="N85" s="26"/>
      <c r="O85" s="26"/>
      <c r="P85" s="26"/>
    </row>
    <row r="86" spans="2:16" s="24" customFormat="1" ht="24.95" customHeight="1">
      <c r="B86" s="46" t="s">
        <v>95</v>
      </c>
      <c r="C86" s="52" t="s">
        <v>283</v>
      </c>
      <c r="D86" s="36" t="s">
        <v>280</v>
      </c>
      <c r="E86" s="36" t="s">
        <v>280</v>
      </c>
      <c r="F86" s="36" t="s">
        <v>281</v>
      </c>
      <c r="G86" s="36" t="s">
        <v>76</v>
      </c>
      <c r="H86" s="38">
        <v>100.33936842105264</v>
      </c>
      <c r="I86" s="39">
        <v>13</v>
      </c>
      <c r="J86" s="36">
        <v>6</v>
      </c>
      <c r="K86" s="36" t="s">
        <v>230</v>
      </c>
      <c r="L86" s="36">
        <v>43403</v>
      </c>
      <c r="M86" s="47" t="s">
        <v>498</v>
      </c>
      <c r="N86" s="26"/>
      <c r="O86" s="26"/>
      <c r="P86" s="26"/>
    </row>
    <row r="87" spans="2:16" s="24" customFormat="1" ht="24.95" customHeight="1">
      <c r="B87" s="46">
        <v>2016</v>
      </c>
      <c r="C87" s="52" t="s">
        <v>282</v>
      </c>
      <c r="D87" s="36" t="s">
        <v>280</v>
      </c>
      <c r="E87" s="36" t="s">
        <v>280</v>
      </c>
      <c r="F87" s="36" t="s">
        <v>281</v>
      </c>
      <c r="G87" s="36" t="s">
        <v>19</v>
      </c>
      <c r="H87" s="38">
        <v>105.8918947368421</v>
      </c>
      <c r="I87" s="39">
        <v>5</v>
      </c>
      <c r="J87" s="36">
        <v>1</v>
      </c>
      <c r="K87" s="36" t="s">
        <v>97</v>
      </c>
      <c r="L87" s="36">
        <v>45327</v>
      </c>
      <c r="M87" s="47" t="s">
        <v>498</v>
      </c>
      <c r="N87" s="26"/>
      <c r="O87" s="26"/>
      <c r="P87" s="26"/>
    </row>
    <row r="88" spans="2:16" s="24" customFormat="1" ht="24.95" customHeight="1">
      <c r="B88" s="46">
        <v>2018</v>
      </c>
      <c r="C88" s="52" t="s">
        <v>290</v>
      </c>
      <c r="D88" s="36" t="s">
        <v>287</v>
      </c>
      <c r="E88" s="36" t="s">
        <v>287</v>
      </c>
      <c r="F88" s="37" t="s">
        <v>288</v>
      </c>
      <c r="G88" s="36" t="s">
        <v>19</v>
      </c>
      <c r="H88" s="38">
        <v>23.556631578947371</v>
      </c>
      <c r="I88" s="39">
        <v>222</v>
      </c>
      <c r="J88" s="36">
        <v>6</v>
      </c>
      <c r="K88" s="36" t="s">
        <v>20</v>
      </c>
      <c r="L88" s="36">
        <v>7509518</v>
      </c>
      <c r="M88" s="47" t="s">
        <v>498</v>
      </c>
      <c r="N88" s="26"/>
      <c r="O88" s="26"/>
      <c r="P88" s="26"/>
    </row>
    <row r="89" spans="2:16" s="24" customFormat="1" ht="24.95" customHeight="1">
      <c r="B89" s="46">
        <v>2017</v>
      </c>
      <c r="C89" s="52" t="s">
        <v>291</v>
      </c>
      <c r="D89" s="36" t="s">
        <v>287</v>
      </c>
      <c r="E89" s="36" t="s">
        <v>287</v>
      </c>
      <c r="F89" s="37" t="s">
        <v>288</v>
      </c>
      <c r="G89" s="36" t="s">
        <v>19</v>
      </c>
      <c r="H89" s="38">
        <v>24.09042105263158</v>
      </c>
      <c r="I89" s="39">
        <v>30</v>
      </c>
      <c r="J89" s="36">
        <v>6</v>
      </c>
      <c r="K89" s="36" t="s">
        <v>20</v>
      </c>
      <c r="L89" s="36">
        <v>7509617</v>
      </c>
      <c r="M89" s="47" t="s">
        <v>498</v>
      </c>
      <c r="N89" s="26"/>
      <c r="O89" s="26"/>
      <c r="P89" s="26"/>
    </row>
    <row r="90" spans="2:16" s="24" customFormat="1" ht="24.95" customHeight="1" thickBot="1">
      <c r="B90" s="68">
        <v>2009</v>
      </c>
      <c r="C90" s="54" t="s">
        <v>303</v>
      </c>
      <c r="D90" s="49" t="s">
        <v>293</v>
      </c>
      <c r="E90" s="49" t="s">
        <v>294</v>
      </c>
      <c r="F90" s="49" t="s">
        <v>295</v>
      </c>
      <c r="G90" s="49" t="s">
        <v>19</v>
      </c>
      <c r="H90" s="50">
        <v>103.73831578947367</v>
      </c>
      <c r="I90" s="51">
        <v>2</v>
      </c>
      <c r="J90" s="49">
        <v>12</v>
      </c>
      <c r="K90" s="49" t="s">
        <v>74</v>
      </c>
      <c r="L90" s="49">
        <v>41810</v>
      </c>
      <c r="M90" s="66" t="s">
        <v>493</v>
      </c>
      <c r="N90" s="26"/>
      <c r="O90" s="26"/>
      <c r="P90" s="26"/>
    </row>
    <row r="93" spans="2:16" s="24" customFormat="1" ht="27" customHeight="1">
      <c r="M93" s="35"/>
    </row>
    <row r="94" spans="2:16" s="24" customFormat="1" ht="27" customHeight="1">
      <c r="M94" s="35"/>
    </row>
    <row r="95" spans="2:16" s="24" customFormat="1" ht="27" customHeight="1">
      <c r="M95" s="35"/>
    </row>
    <row r="96" spans="2:16" s="24" customFormat="1" ht="27" customHeight="1">
      <c r="M96" s="35"/>
    </row>
    <row r="97" spans="13:13" s="24" customFormat="1" ht="27" customHeight="1">
      <c r="M97" s="35"/>
    </row>
    <row r="98" spans="13:13" s="24" customFormat="1" ht="27" customHeight="1">
      <c r="M98" s="35"/>
    </row>
    <row r="99" spans="13:13" s="24" customFormat="1" ht="27" customHeight="1">
      <c r="M99" s="35"/>
    </row>
    <row r="100" spans="13:13" s="24" customFormat="1" ht="27" customHeight="1">
      <c r="M100" s="35"/>
    </row>
    <row r="101" spans="13:13" s="24" customFormat="1" ht="27" customHeight="1">
      <c r="M101" s="35"/>
    </row>
    <row r="102" spans="13:13" s="24" customFormat="1" ht="27" customHeight="1">
      <c r="M102" s="35"/>
    </row>
    <row r="103" spans="13:13" s="24" customFormat="1" ht="27" customHeight="1">
      <c r="M103" s="35"/>
    </row>
    <row r="104" spans="13:13" s="24" customFormat="1" ht="27" customHeight="1">
      <c r="M104" s="35"/>
    </row>
    <row r="105" spans="13:13" s="24" customFormat="1" ht="27" customHeight="1">
      <c r="M105" s="35"/>
    </row>
    <row r="106" spans="13:13" s="24" customFormat="1" ht="27" customHeight="1">
      <c r="M106" s="35"/>
    </row>
    <row r="107" spans="13:13" s="24" customFormat="1" ht="27" customHeight="1">
      <c r="M107" s="35"/>
    </row>
    <row r="108" spans="13:13" s="24" customFormat="1" ht="27" customHeight="1">
      <c r="M108" s="35"/>
    </row>
    <row r="109" spans="13:13" s="24" customFormat="1" ht="27" customHeight="1">
      <c r="M109" s="35"/>
    </row>
    <row r="110" spans="13:13" s="24" customFormat="1" ht="27" customHeight="1">
      <c r="M110" s="35"/>
    </row>
    <row r="111" spans="13:13" s="24" customFormat="1" ht="27" customHeight="1">
      <c r="M111" s="35"/>
    </row>
    <row r="112" spans="13:13" s="24" customFormat="1" ht="27" customHeight="1">
      <c r="M112" s="35"/>
    </row>
    <row r="113" spans="13:13" s="24" customFormat="1" ht="27" customHeight="1">
      <c r="M113" s="35"/>
    </row>
    <row r="114" spans="13:13" s="24" customFormat="1" ht="27" customHeight="1">
      <c r="M114" s="35"/>
    </row>
    <row r="115" spans="13:13" s="24" customFormat="1" ht="27" customHeight="1">
      <c r="M115" s="35"/>
    </row>
    <row r="116" spans="13:13" s="24" customFormat="1" ht="27" customHeight="1">
      <c r="M116" s="35"/>
    </row>
  </sheetData>
  <sheetProtection selectLockedCells="1" selectUnlockedCells="1"/>
  <autoFilter ref="B2:M90" xr:uid="{2E4D4557-56E0-45D9-9C01-F9ACC5255AF5}">
    <sortState xmlns:xlrd2="http://schemas.microsoft.com/office/spreadsheetml/2017/richdata2" ref="B3:M90">
      <sortCondition ref="F3:F90"/>
      <sortCondition ref="E3:E90"/>
      <sortCondition ref="D3:D90"/>
      <sortCondition ref="H3:H90"/>
    </sortState>
  </autoFilter>
  <sortState xmlns:xlrd2="http://schemas.microsoft.com/office/spreadsheetml/2017/richdata2" ref="B4:M90">
    <sortCondition ref="F4:F90"/>
    <sortCondition ref="E4:E90"/>
    <sortCondition ref="D4:D90"/>
    <sortCondition ref="C4:C90"/>
    <sortCondition ref="B4:B90"/>
  </sortState>
  <mergeCells count="1">
    <mergeCell ref="B1:M1"/>
  </mergeCells>
  <phoneticPr fontId="14" type="noConversion"/>
  <conditionalFormatting sqref="L70:L77">
    <cfRule type="duplicateValues" dxfId="11" priority="226"/>
  </conditionalFormatting>
  <conditionalFormatting sqref="L92:L1048576 L78:L90 L2 L4:L69">
    <cfRule type="duplicateValues" dxfId="10" priority="187"/>
  </conditionalFormatting>
  <conditionalFormatting sqref="M90">
    <cfRule type="duplicateValues" dxfId="9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DA87-5F0D-4C07-8268-20CBFEA94525}">
  <sheetPr filterMode="1"/>
  <dimension ref="A1:N289"/>
  <sheetViews>
    <sheetView zoomScale="80" zoomScaleNormal="80" workbookViewId="0">
      <selection activeCell="A31" sqref="A31:XFD273"/>
    </sheetView>
  </sheetViews>
  <sheetFormatPr defaultColWidth="95.28515625" defaultRowHeight="15"/>
  <cols>
    <col min="1" max="1" width="12" bestFit="1" customWidth="1"/>
    <col min="2" max="2" width="14.42578125" bestFit="1" customWidth="1"/>
    <col min="3" max="3" width="80.140625" bestFit="1" customWidth="1"/>
    <col min="4" max="4" width="27.140625" bestFit="1" customWidth="1"/>
    <col min="5" max="5" width="23.42578125" bestFit="1" customWidth="1"/>
    <col min="6" max="6" width="20.85546875" bestFit="1" customWidth="1"/>
    <col min="7" max="7" width="13.42578125" bestFit="1" customWidth="1"/>
    <col min="8" max="8" width="27.140625" bestFit="1" customWidth="1"/>
    <col min="9" max="9" width="16.28515625" bestFit="1" customWidth="1"/>
    <col min="10" max="10" width="10.140625" bestFit="1" customWidth="1"/>
    <col min="11" max="11" width="12" bestFit="1" customWidth="1"/>
    <col min="12" max="12" width="14.42578125" bestFit="1" customWidth="1"/>
    <col min="13" max="13" width="55" bestFit="1" customWidth="1"/>
    <col min="14" max="14" width="9.85546875" bestFit="1" customWidth="1"/>
  </cols>
  <sheetData>
    <row r="1" spans="1:14" ht="25.5">
      <c r="A1" s="1" t="s">
        <v>10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1" t="s">
        <v>5</v>
      </c>
      <c r="H1" s="3" t="s">
        <v>6</v>
      </c>
      <c r="I1" s="4" t="s">
        <v>7</v>
      </c>
      <c r="J1" s="1" t="s">
        <v>8</v>
      </c>
      <c r="K1" s="1" t="s">
        <v>9</v>
      </c>
      <c r="L1" s="1" t="s">
        <v>10</v>
      </c>
      <c r="M1" s="4" t="s">
        <v>11</v>
      </c>
    </row>
    <row r="2" spans="1:14" s="24" customFormat="1" ht="30" hidden="1" customHeight="1">
      <c r="A2" s="24">
        <v>42311</v>
      </c>
      <c r="B2" s="25">
        <v>2018</v>
      </c>
      <c r="C2" s="27" t="s">
        <v>306</v>
      </c>
      <c r="D2" s="25" t="s">
        <v>12</v>
      </c>
      <c r="E2" s="25" t="s">
        <v>12</v>
      </c>
      <c r="F2" s="25" t="s">
        <v>13</v>
      </c>
      <c r="G2" s="25" t="s">
        <v>19</v>
      </c>
      <c r="H2" s="28">
        <v>242.45</v>
      </c>
      <c r="I2" s="30" t="e">
        <v>#N/A</v>
      </c>
      <c r="J2" s="29">
        <v>1</v>
      </c>
      <c r="K2" s="25" t="s">
        <v>20</v>
      </c>
      <c r="L2" s="25">
        <v>42311</v>
      </c>
      <c r="M2" s="27" t="s">
        <v>308</v>
      </c>
      <c r="N2" s="24" t="e">
        <f>VLOOKUP(L2,'Fine Wine'!$L$79:$L$90,1,0)</f>
        <v>#N/A</v>
      </c>
    </row>
    <row r="3" spans="1:14" s="24" customFormat="1" ht="30" hidden="1" customHeight="1">
      <c r="A3" s="24">
        <v>76469</v>
      </c>
      <c r="B3" s="25">
        <v>2011</v>
      </c>
      <c r="C3" s="27" t="s">
        <v>309</v>
      </c>
      <c r="D3" s="25" t="s">
        <v>310</v>
      </c>
      <c r="E3" s="25" t="s">
        <v>65</v>
      </c>
      <c r="F3" s="25" t="s">
        <v>66</v>
      </c>
      <c r="G3" s="25" t="s">
        <v>19</v>
      </c>
      <c r="H3" s="28">
        <v>31.57484083813312</v>
      </c>
      <c r="I3" s="30" t="e">
        <v>#N/A</v>
      </c>
      <c r="J3" s="29">
        <v>6</v>
      </c>
      <c r="K3" s="25" t="s">
        <v>20</v>
      </c>
      <c r="L3" s="25">
        <v>76469</v>
      </c>
      <c r="M3" s="27" t="s">
        <v>70</v>
      </c>
      <c r="N3" s="24" t="e">
        <f>VLOOKUP(L3,'Fine Wine'!$L$79:$L$90,1,0)</f>
        <v>#N/A</v>
      </c>
    </row>
    <row r="4" spans="1:14" s="24" customFormat="1" ht="30" hidden="1" customHeight="1">
      <c r="A4" s="24">
        <v>44414</v>
      </c>
      <c r="B4" s="25">
        <v>2015</v>
      </c>
      <c r="C4" s="27" t="s">
        <v>311</v>
      </c>
      <c r="D4" s="25" t="s">
        <v>252</v>
      </c>
      <c r="E4" s="25" t="s">
        <v>235</v>
      </c>
      <c r="F4" s="25" t="s">
        <v>236</v>
      </c>
      <c r="G4" s="25" t="s">
        <v>19</v>
      </c>
      <c r="H4" s="28">
        <v>80.152133333333339</v>
      </c>
      <c r="I4" s="30" t="e">
        <v>#N/A</v>
      </c>
      <c r="J4" s="29">
        <v>6</v>
      </c>
      <c r="K4" s="25" t="s">
        <v>20</v>
      </c>
      <c r="L4" s="25">
        <v>44414</v>
      </c>
      <c r="M4" s="27"/>
      <c r="N4" s="24" t="e">
        <f>VLOOKUP(L4,'Fine Wine'!$L$79:$L$90,1,0)</f>
        <v>#N/A</v>
      </c>
    </row>
    <row r="5" spans="1:14" s="24" customFormat="1" ht="30" hidden="1" customHeight="1">
      <c r="A5" s="24">
        <v>43077</v>
      </c>
      <c r="B5" s="25">
        <v>2020</v>
      </c>
      <c r="C5" s="27" t="s">
        <v>21</v>
      </c>
      <c r="D5" s="25" t="s">
        <v>12</v>
      </c>
      <c r="E5" s="25" t="s">
        <v>12</v>
      </c>
      <c r="F5" s="25" t="s">
        <v>13</v>
      </c>
      <c r="G5" s="25" t="s">
        <v>19</v>
      </c>
      <c r="H5" s="28">
        <v>188.36906666666667</v>
      </c>
      <c r="I5" s="30">
        <v>2</v>
      </c>
      <c r="J5" s="29">
        <v>1</v>
      </c>
      <c r="K5" s="25" t="s">
        <v>25</v>
      </c>
      <c r="L5" s="25">
        <v>43077</v>
      </c>
      <c r="M5" s="27"/>
      <c r="N5" s="24" t="e">
        <f>VLOOKUP(L5,'Fine Wine'!$L$79:$L$90,1,0)</f>
        <v>#N/A</v>
      </c>
    </row>
    <row r="6" spans="1:14" s="24" customFormat="1" ht="30" hidden="1" customHeight="1">
      <c r="A6" s="24">
        <v>45304</v>
      </c>
      <c r="B6" s="25">
        <v>2020</v>
      </c>
      <c r="C6" s="27" t="s">
        <v>312</v>
      </c>
      <c r="D6" s="25" t="s">
        <v>90</v>
      </c>
      <c r="E6" s="25" t="s">
        <v>81</v>
      </c>
      <c r="F6" s="25" t="s">
        <v>66</v>
      </c>
      <c r="G6" s="25" t="s">
        <v>14</v>
      </c>
      <c r="H6" s="28">
        <v>73.752133333333333</v>
      </c>
      <c r="I6" s="30">
        <v>0</v>
      </c>
      <c r="J6" s="29">
        <v>6</v>
      </c>
      <c r="K6" s="25" t="s">
        <v>20</v>
      </c>
      <c r="L6" s="25">
        <v>45304</v>
      </c>
      <c r="M6" s="27"/>
      <c r="N6" s="24" t="e">
        <f>VLOOKUP(L6,'Fine Wine'!$L$79:$L$90,1,0)</f>
        <v>#N/A</v>
      </c>
    </row>
    <row r="7" spans="1:14" s="24" customFormat="1" ht="30" hidden="1" customHeight="1">
      <c r="A7" s="24">
        <v>43066</v>
      </c>
      <c r="B7" s="25">
        <v>1985</v>
      </c>
      <c r="C7" s="27" t="s">
        <v>313</v>
      </c>
      <c r="D7" s="25"/>
      <c r="E7" s="25"/>
      <c r="F7" s="25" t="s">
        <v>66</v>
      </c>
      <c r="G7" s="25" t="s">
        <v>14</v>
      </c>
      <c r="H7" s="28">
        <v>148.03933333333333</v>
      </c>
      <c r="I7" s="30"/>
      <c r="J7" s="29">
        <v>1</v>
      </c>
      <c r="K7" s="25" t="s">
        <v>97</v>
      </c>
      <c r="L7" s="25">
        <v>43066</v>
      </c>
      <c r="M7" s="27"/>
      <c r="N7" s="24" t="e">
        <f>VLOOKUP(L7,'Fine Wine'!$L$79:$L$90,1,0)</f>
        <v>#N/A</v>
      </c>
    </row>
    <row r="8" spans="1:14" s="24" customFormat="1" ht="30" hidden="1" customHeight="1">
      <c r="A8" s="24">
        <v>42583</v>
      </c>
      <c r="B8" s="25">
        <v>2020</v>
      </c>
      <c r="C8" s="27" t="s">
        <v>314</v>
      </c>
      <c r="D8" s="25"/>
      <c r="E8" s="25"/>
      <c r="F8" s="25" t="s">
        <v>268</v>
      </c>
      <c r="G8" s="25" t="s">
        <v>14</v>
      </c>
      <c r="H8" s="28">
        <v>83.366133333333337</v>
      </c>
      <c r="I8" s="30"/>
      <c r="J8" s="29">
        <v>1</v>
      </c>
      <c r="K8" s="25" t="s">
        <v>315</v>
      </c>
      <c r="L8" s="25">
        <v>42583</v>
      </c>
      <c r="M8" s="27"/>
      <c r="N8" s="24" t="e">
        <f>VLOOKUP(L8,'Fine Wine'!$L$79:$L$90,1,0)</f>
        <v>#N/A</v>
      </c>
    </row>
    <row r="9" spans="1:14" s="24" customFormat="1" ht="30" hidden="1" customHeight="1">
      <c r="A9" s="24">
        <v>42366</v>
      </c>
      <c r="B9" s="25">
        <v>2018</v>
      </c>
      <c r="C9" s="27" t="s">
        <v>258</v>
      </c>
      <c r="D9" s="25"/>
      <c r="E9" s="25"/>
      <c r="F9" s="25" t="s">
        <v>236</v>
      </c>
      <c r="G9" s="25" t="s">
        <v>19</v>
      </c>
      <c r="H9" s="28">
        <v>109.8372</v>
      </c>
      <c r="I9" s="30"/>
      <c r="J9" s="29">
        <v>1</v>
      </c>
      <c r="K9" s="25" t="s">
        <v>257</v>
      </c>
      <c r="L9" s="25">
        <v>42366</v>
      </c>
      <c r="M9" s="27"/>
      <c r="N9" s="24" t="e">
        <f>VLOOKUP(L9,'Fine Wine'!$L$79:$L$90,1,0)</f>
        <v>#N/A</v>
      </c>
    </row>
    <row r="10" spans="1:14" s="24" customFormat="1" ht="30" hidden="1" customHeight="1">
      <c r="A10" s="24">
        <v>45492</v>
      </c>
      <c r="B10" s="25">
        <v>2019</v>
      </c>
      <c r="C10" s="27" t="s">
        <v>316</v>
      </c>
      <c r="D10" s="25"/>
      <c r="E10" s="25"/>
      <c r="F10" s="25" t="s">
        <v>236</v>
      </c>
      <c r="G10" s="25" t="s">
        <v>19</v>
      </c>
      <c r="H10" s="28">
        <v>107.498</v>
      </c>
      <c r="I10" s="30"/>
      <c r="J10" s="29">
        <v>1</v>
      </c>
      <c r="K10" s="25" t="s">
        <v>257</v>
      </c>
      <c r="L10" s="25">
        <v>45492</v>
      </c>
      <c r="M10" s="27"/>
      <c r="N10" s="24" t="e">
        <f>VLOOKUP(L10,'Fine Wine'!$L$79:$L$90,1,0)</f>
        <v>#N/A</v>
      </c>
    </row>
    <row r="11" spans="1:14" s="24" customFormat="1" ht="30" hidden="1" customHeight="1">
      <c r="A11" s="24">
        <v>43986</v>
      </c>
      <c r="B11" s="25">
        <v>2018</v>
      </c>
      <c r="C11" s="27" t="s">
        <v>317</v>
      </c>
      <c r="D11" s="25"/>
      <c r="E11" s="25"/>
      <c r="F11" s="25" t="s">
        <v>236</v>
      </c>
      <c r="G11" s="25" t="s">
        <v>19</v>
      </c>
      <c r="H11" s="28">
        <v>68.492800000000003</v>
      </c>
      <c r="I11" s="30"/>
      <c r="J11" s="29">
        <v>6</v>
      </c>
      <c r="K11" s="25" t="s">
        <v>20</v>
      </c>
      <c r="L11" s="25">
        <v>43986</v>
      </c>
      <c r="M11" s="27"/>
      <c r="N11" s="24" t="e">
        <f>VLOOKUP(L11,'Fine Wine'!$L$79:$L$90,1,0)</f>
        <v>#N/A</v>
      </c>
    </row>
    <row r="12" spans="1:14" s="24" customFormat="1" ht="30" hidden="1" customHeight="1">
      <c r="A12" s="24">
        <v>42342</v>
      </c>
      <c r="B12" s="25">
        <v>2018</v>
      </c>
      <c r="C12" s="27" t="s">
        <v>318</v>
      </c>
      <c r="D12" s="25"/>
      <c r="E12" s="25"/>
      <c r="F12" s="25" t="s">
        <v>236</v>
      </c>
      <c r="G12" s="25" t="s">
        <v>19</v>
      </c>
      <c r="H12" s="28">
        <v>167.1472</v>
      </c>
      <c r="I12" s="30"/>
      <c r="J12" s="29">
        <v>1</v>
      </c>
      <c r="K12" s="25" t="s">
        <v>257</v>
      </c>
      <c r="L12" s="25">
        <v>42342</v>
      </c>
      <c r="M12" s="27"/>
      <c r="N12" s="24" t="e">
        <f>VLOOKUP(L12,'Fine Wine'!$L$79:$L$90,1,0)</f>
        <v>#N/A</v>
      </c>
    </row>
    <row r="13" spans="1:14" s="24" customFormat="1" ht="30" hidden="1" customHeight="1">
      <c r="A13" s="24">
        <v>44648</v>
      </c>
      <c r="B13" s="25">
        <v>2019</v>
      </c>
      <c r="C13" s="27" t="s">
        <v>319</v>
      </c>
      <c r="D13" s="25"/>
      <c r="E13" s="25"/>
      <c r="F13" s="25" t="s">
        <v>281</v>
      </c>
      <c r="G13" s="25" t="s">
        <v>19</v>
      </c>
      <c r="H13" s="28">
        <v>39.758400000000002</v>
      </c>
      <c r="I13" s="30"/>
      <c r="J13" s="29">
        <v>3</v>
      </c>
      <c r="K13" s="25" t="s">
        <v>16</v>
      </c>
      <c r="L13" s="25">
        <v>44648</v>
      </c>
      <c r="M13" s="27"/>
      <c r="N13" s="24" t="e">
        <f>VLOOKUP(L13,'Fine Wine'!$L$79:$L$90,1,0)</f>
        <v>#N/A</v>
      </c>
    </row>
    <row r="14" spans="1:14" s="24" customFormat="1" ht="30" hidden="1" customHeight="1">
      <c r="A14" s="24">
        <v>45327</v>
      </c>
      <c r="B14" s="25">
        <v>2016</v>
      </c>
      <c r="C14" s="27" t="s">
        <v>282</v>
      </c>
      <c r="D14" s="25"/>
      <c r="E14" s="25"/>
      <c r="F14" s="25" t="s">
        <v>281</v>
      </c>
      <c r="G14" s="25" t="s">
        <v>19</v>
      </c>
      <c r="H14" s="28">
        <v>134.12973333333332</v>
      </c>
      <c r="I14" s="30"/>
      <c r="J14" s="29">
        <v>1</v>
      </c>
      <c r="K14" s="25" t="s">
        <v>97</v>
      </c>
      <c r="L14" s="25">
        <v>45327</v>
      </c>
      <c r="M14" s="27"/>
      <c r="N14" s="24">
        <f>VLOOKUP(L14,'Fine Wine'!$L$79:$L$90,1,0)</f>
        <v>45327</v>
      </c>
    </row>
    <row r="15" spans="1:14" s="24" customFormat="1" ht="30" hidden="1" customHeight="1">
      <c r="A15" s="24">
        <v>45410</v>
      </c>
      <c r="B15" s="25">
        <v>2021</v>
      </c>
      <c r="C15" s="27" t="s">
        <v>320</v>
      </c>
      <c r="D15" s="25"/>
      <c r="E15" s="25"/>
      <c r="F15" s="25" t="s">
        <v>216</v>
      </c>
      <c r="G15" s="25" t="s">
        <v>14</v>
      </c>
      <c r="H15" s="28">
        <v>37.4328</v>
      </c>
      <c r="I15" s="30"/>
      <c r="J15" s="29">
        <v>6</v>
      </c>
      <c r="K15" s="25" t="s">
        <v>20</v>
      </c>
      <c r="L15" s="25">
        <v>45410</v>
      </c>
      <c r="M15" s="27"/>
      <c r="N15" s="24" t="e">
        <f>VLOOKUP(L15,'Fine Wine'!$L$79:$L$90,1,0)</f>
        <v>#N/A</v>
      </c>
    </row>
    <row r="16" spans="1:14" s="24" customFormat="1" ht="30" hidden="1" customHeight="1">
      <c r="A16" s="24">
        <v>44588</v>
      </c>
      <c r="B16" s="25">
        <v>2020</v>
      </c>
      <c r="C16" s="27" t="s">
        <v>321</v>
      </c>
      <c r="D16" s="25"/>
      <c r="E16" s="25"/>
      <c r="F16" s="25" t="s">
        <v>13</v>
      </c>
      <c r="G16" s="25" t="s">
        <v>19</v>
      </c>
      <c r="H16" s="28">
        <v>319.92199999999997</v>
      </c>
      <c r="I16" s="30"/>
      <c r="J16" s="29">
        <v>1</v>
      </c>
      <c r="K16" s="25" t="s">
        <v>25</v>
      </c>
      <c r="L16" s="25">
        <v>44588</v>
      </c>
      <c r="M16" s="27"/>
      <c r="N16" s="24" t="e">
        <f>VLOOKUP(L16,'Fine Wine'!$L$79:$L$90,1,0)</f>
        <v>#N/A</v>
      </c>
    </row>
    <row r="17" spans="1:14" s="24" customFormat="1" ht="30" hidden="1" customHeight="1">
      <c r="A17" s="24">
        <v>76142</v>
      </c>
      <c r="B17" s="25">
        <v>2018</v>
      </c>
      <c r="C17" s="27" t="s">
        <v>322</v>
      </c>
      <c r="D17" s="25"/>
      <c r="E17" s="25"/>
      <c r="F17" s="25" t="s">
        <v>13</v>
      </c>
      <c r="G17" s="25" t="s">
        <v>19</v>
      </c>
      <c r="H17" s="28">
        <v>44.522399999999998</v>
      </c>
      <c r="I17" s="30"/>
      <c r="J17" s="29">
        <v>3</v>
      </c>
      <c r="K17" s="25" t="s">
        <v>16</v>
      </c>
      <c r="L17" s="25">
        <v>76142</v>
      </c>
      <c r="M17" s="27"/>
      <c r="N17" s="24" t="e">
        <f>VLOOKUP(L17,'Fine Wine'!$L$79:$L$90,1,0)</f>
        <v>#N/A</v>
      </c>
    </row>
    <row r="18" spans="1:14" s="24" customFormat="1" ht="30" hidden="1" customHeight="1">
      <c r="A18" s="24">
        <v>44364</v>
      </c>
      <c r="B18" s="25">
        <v>2019</v>
      </c>
      <c r="C18" s="27" t="s">
        <v>323</v>
      </c>
      <c r="D18" s="25"/>
      <c r="E18" s="25"/>
      <c r="F18" s="25" t="s">
        <v>13</v>
      </c>
      <c r="G18" s="25" t="s">
        <v>19</v>
      </c>
      <c r="H18" s="28">
        <v>145.44200000000001</v>
      </c>
      <c r="I18" s="30"/>
      <c r="J18" s="29">
        <v>1</v>
      </c>
      <c r="K18" s="25" t="s">
        <v>324</v>
      </c>
      <c r="L18" s="25">
        <v>44364</v>
      </c>
      <c r="M18" s="27"/>
      <c r="N18" s="24" t="e">
        <f>VLOOKUP(L18,'Fine Wine'!$L$79:$L$90,1,0)</f>
        <v>#N/A</v>
      </c>
    </row>
    <row r="19" spans="1:14" s="24" customFormat="1" ht="30" hidden="1" customHeight="1">
      <c r="A19" s="24">
        <v>44372</v>
      </c>
      <c r="B19" s="25">
        <v>2019</v>
      </c>
      <c r="C19" s="27" t="s">
        <v>325</v>
      </c>
      <c r="D19" s="25"/>
      <c r="E19" s="25"/>
      <c r="F19" s="25" t="s">
        <v>13</v>
      </c>
      <c r="G19" s="25" t="s">
        <v>19</v>
      </c>
      <c r="H19" s="28">
        <v>100.0788</v>
      </c>
      <c r="I19" s="30"/>
      <c r="J19" s="29">
        <v>1</v>
      </c>
      <c r="K19" s="25" t="s">
        <v>257</v>
      </c>
      <c r="L19" s="25">
        <v>44372</v>
      </c>
      <c r="M19" s="27"/>
      <c r="N19" s="24" t="e">
        <f>VLOOKUP(L19,'Fine Wine'!$L$79:$L$90,1,0)</f>
        <v>#N/A</v>
      </c>
    </row>
    <row r="20" spans="1:14" s="24" customFormat="1" ht="30" hidden="1" customHeight="1">
      <c r="A20" s="24">
        <v>44363</v>
      </c>
      <c r="B20" s="25">
        <v>2019</v>
      </c>
      <c r="C20" s="27" t="s">
        <v>326</v>
      </c>
      <c r="D20" s="25"/>
      <c r="E20" s="25"/>
      <c r="F20" s="25" t="s">
        <v>13</v>
      </c>
      <c r="G20" s="25" t="s">
        <v>19</v>
      </c>
      <c r="H20" s="28">
        <v>74.745466666666672</v>
      </c>
      <c r="I20" s="30"/>
      <c r="J20" s="29">
        <v>1</v>
      </c>
      <c r="K20" s="25" t="s">
        <v>257</v>
      </c>
      <c r="L20" s="25">
        <v>44363</v>
      </c>
      <c r="M20" s="27"/>
      <c r="N20" s="24" t="e">
        <f>VLOOKUP(L20,'Fine Wine'!$L$79:$L$90,1,0)</f>
        <v>#N/A</v>
      </c>
    </row>
    <row r="21" spans="1:14" s="24" customFormat="1" ht="30" hidden="1" customHeight="1">
      <c r="A21" s="24">
        <v>45296</v>
      </c>
      <c r="B21" s="25">
        <v>1994</v>
      </c>
      <c r="C21" s="27" t="s">
        <v>327</v>
      </c>
      <c r="D21" s="25"/>
      <c r="E21" s="25"/>
      <c r="F21" s="25" t="s">
        <v>288</v>
      </c>
      <c r="G21" s="25" t="s">
        <v>19</v>
      </c>
      <c r="H21" s="28">
        <v>182.04253333333335</v>
      </c>
      <c r="I21" s="30"/>
      <c r="J21" s="29">
        <v>3</v>
      </c>
      <c r="K21" s="25" t="s">
        <v>16</v>
      </c>
      <c r="L21" s="25">
        <v>45296</v>
      </c>
      <c r="M21" s="27"/>
      <c r="N21" s="24" t="e">
        <f>VLOOKUP(L21,'Fine Wine'!$L$79:$L$90,1,0)</f>
        <v>#N/A</v>
      </c>
    </row>
    <row r="22" spans="1:14" s="24" customFormat="1" ht="30" hidden="1" customHeight="1">
      <c r="A22" s="24">
        <v>45721</v>
      </c>
      <c r="B22" s="25">
        <v>2016</v>
      </c>
      <c r="C22" s="27" t="s">
        <v>328</v>
      </c>
      <c r="D22" s="25"/>
      <c r="E22" s="25"/>
      <c r="F22" s="25" t="s">
        <v>288</v>
      </c>
      <c r="G22" s="25" t="s">
        <v>19</v>
      </c>
      <c r="H22" s="28">
        <v>145.9468</v>
      </c>
      <c r="I22" s="30"/>
      <c r="J22" s="29">
        <v>2</v>
      </c>
      <c r="K22" s="25" t="s">
        <v>241</v>
      </c>
      <c r="L22" s="25">
        <v>45721</v>
      </c>
      <c r="M22" s="27"/>
      <c r="N22" s="24" t="e">
        <f>VLOOKUP(L22,'Fine Wine'!$L$79:$L$90,1,0)</f>
        <v>#N/A</v>
      </c>
    </row>
    <row r="23" spans="1:14" s="24" customFormat="1" ht="30" hidden="1" customHeight="1">
      <c r="A23" s="24">
        <v>45298</v>
      </c>
      <c r="B23" s="25" t="s">
        <v>329</v>
      </c>
      <c r="C23" s="27" t="s">
        <v>330</v>
      </c>
      <c r="D23" s="25"/>
      <c r="E23" s="25"/>
      <c r="F23" s="25" t="s">
        <v>288</v>
      </c>
      <c r="G23" s="25" t="s">
        <v>19</v>
      </c>
      <c r="H23" s="28">
        <v>144.61573333333334</v>
      </c>
      <c r="I23" s="30"/>
      <c r="J23" s="29">
        <v>3</v>
      </c>
      <c r="K23" s="25" t="s">
        <v>16</v>
      </c>
      <c r="L23" s="25">
        <v>45298</v>
      </c>
      <c r="M23" s="27"/>
      <c r="N23" s="24" t="e">
        <f>VLOOKUP(L23,'Fine Wine'!$L$79:$L$90,1,0)</f>
        <v>#N/A</v>
      </c>
    </row>
    <row r="24" spans="1:14" s="24" customFormat="1" ht="30" hidden="1" customHeight="1">
      <c r="A24" s="24">
        <v>45656</v>
      </c>
      <c r="B24" s="25">
        <v>2020</v>
      </c>
      <c r="C24" s="27" t="s">
        <v>331</v>
      </c>
      <c r="D24" s="25"/>
      <c r="E24" s="25"/>
      <c r="F24" s="25" t="s">
        <v>56</v>
      </c>
      <c r="G24" s="25" t="s">
        <v>19</v>
      </c>
      <c r="H24" s="28">
        <v>97.481999999999985</v>
      </c>
      <c r="I24" s="30"/>
      <c r="J24" s="29">
        <v>6</v>
      </c>
      <c r="K24" s="25" t="s">
        <v>20</v>
      </c>
      <c r="L24" s="25">
        <v>45656</v>
      </c>
      <c r="M24" s="27"/>
      <c r="N24" s="24" t="e">
        <f>VLOOKUP(L24,'Fine Wine'!$L$79:$L$90,1,0)</f>
        <v>#N/A</v>
      </c>
    </row>
    <row r="25" spans="1:14" s="24" customFormat="1" ht="30" hidden="1" customHeight="1">
      <c r="A25" s="24">
        <v>43708</v>
      </c>
      <c r="B25" s="25">
        <v>2000</v>
      </c>
      <c r="C25" s="27" t="s">
        <v>332</v>
      </c>
      <c r="D25" s="25" t="s">
        <v>12</v>
      </c>
      <c r="E25" s="25" t="s">
        <v>12</v>
      </c>
      <c r="F25" s="25" t="s">
        <v>13</v>
      </c>
      <c r="G25" s="25" t="s">
        <v>19</v>
      </c>
      <c r="H25" s="28">
        <v>83.557937809873792</v>
      </c>
      <c r="I25" s="30" t="e">
        <f>VLOOKUP(L25,#REF!,7,FALSE)*J25</f>
        <v>#REF!</v>
      </c>
      <c r="J25" s="29">
        <v>6</v>
      </c>
      <c r="K25" s="25" t="s">
        <v>20</v>
      </c>
      <c r="L25" s="25">
        <v>43708</v>
      </c>
      <c r="M25" s="27"/>
      <c r="N25" s="24" t="e">
        <f>VLOOKUP(L25,'Fine Wine'!$L$79:$L$90,1,0)</f>
        <v>#N/A</v>
      </c>
    </row>
    <row r="26" spans="1:14" s="24" customFormat="1" ht="30" hidden="1" customHeight="1">
      <c r="A26" s="24">
        <v>43714</v>
      </c>
      <c r="B26" s="25">
        <v>2004</v>
      </c>
      <c r="C26" s="27" t="s">
        <v>23</v>
      </c>
      <c r="D26" s="25" t="s">
        <v>12</v>
      </c>
      <c r="E26" s="25" t="s">
        <v>12</v>
      </c>
      <c r="F26" s="25" t="s">
        <v>13</v>
      </c>
      <c r="G26" s="25" t="s">
        <v>19</v>
      </c>
      <c r="H26" s="28">
        <v>744.4154703615684</v>
      </c>
      <c r="I26" s="30" t="e">
        <f>VLOOKUP(L26,#REF!,7,FALSE)*J26</f>
        <v>#REF!</v>
      </c>
      <c r="J26" s="29">
        <v>1</v>
      </c>
      <c r="K26" s="25" t="s">
        <v>28</v>
      </c>
      <c r="L26" s="25">
        <v>43714</v>
      </c>
      <c r="M26" s="27"/>
      <c r="N26" s="24" t="e">
        <f>VLOOKUP(L26,'Fine Wine'!$L$79:$L$90,1,0)</f>
        <v>#N/A</v>
      </c>
    </row>
    <row r="27" spans="1:14" s="24" customFormat="1" ht="30" hidden="1" customHeight="1">
      <c r="A27" s="24">
        <v>74629</v>
      </c>
      <c r="B27" s="25">
        <v>2010</v>
      </c>
      <c r="C27" s="27" t="s">
        <v>333</v>
      </c>
      <c r="D27" s="25" t="s">
        <v>12</v>
      </c>
      <c r="E27" s="25" t="s">
        <v>12</v>
      </c>
      <c r="F27" s="25" t="s">
        <v>13</v>
      </c>
      <c r="G27" s="25" t="s">
        <v>19</v>
      </c>
      <c r="H27" s="28">
        <v>78.126400000000004</v>
      </c>
      <c r="I27" s="30" t="e">
        <f>VLOOKUP(L27,#REF!,7,FALSE)*J27</f>
        <v>#REF!</v>
      </c>
      <c r="J27" s="29">
        <v>6</v>
      </c>
      <c r="K27" s="25" t="s">
        <v>20</v>
      </c>
      <c r="L27" s="25">
        <v>74629</v>
      </c>
      <c r="M27" s="27"/>
      <c r="N27" s="24" t="e">
        <f>VLOOKUP(L27,'Fine Wine'!$L$79:$L$90,1,0)</f>
        <v>#N/A</v>
      </c>
    </row>
    <row r="28" spans="1:14" s="24" customFormat="1" ht="30" hidden="1" customHeight="1">
      <c r="A28" s="24">
        <v>4299720</v>
      </c>
      <c r="B28" s="25">
        <v>2020</v>
      </c>
      <c r="C28" s="27" t="s">
        <v>51</v>
      </c>
      <c r="D28" s="25" t="s">
        <v>50</v>
      </c>
      <c r="E28" s="25" t="s">
        <v>50</v>
      </c>
      <c r="F28" s="25" t="s">
        <v>50</v>
      </c>
      <c r="G28" s="25" t="s">
        <v>19</v>
      </c>
      <c r="H28" s="28">
        <v>31.281200000000002</v>
      </c>
      <c r="I28" s="30" t="e">
        <f>VLOOKUP(L28,#REF!,7,FALSE)*J28</f>
        <v>#REF!</v>
      </c>
      <c r="J28" s="29">
        <v>6</v>
      </c>
      <c r="K28" s="25" t="s">
        <v>20</v>
      </c>
      <c r="L28" s="25">
        <v>4299720</v>
      </c>
      <c r="M28" s="27"/>
      <c r="N28" s="24" t="e">
        <f>VLOOKUP(L28,'Fine Wine'!$L$79:$L$90,1,0)</f>
        <v>#N/A</v>
      </c>
    </row>
    <row r="29" spans="1:14" s="24" customFormat="1" ht="30" hidden="1" customHeight="1">
      <c r="A29" s="24">
        <v>43731</v>
      </c>
      <c r="B29" s="25">
        <v>2008</v>
      </c>
      <c r="C29" s="27" t="s">
        <v>334</v>
      </c>
      <c r="D29" s="25" t="s">
        <v>165</v>
      </c>
      <c r="E29" s="25" t="s">
        <v>65</v>
      </c>
      <c r="F29" s="25" t="s">
        <v>66</v>
      </c>
      <c r="G29" s="25" t="s">
        <v>19</v>
      </c>
      <c r="H29" s="28">
        <v>90.540890053571459</v>
      </c>
      <c r="I29" s="30" t="e">
        <f>VLOOKUP(L29,#REF!,7,FALSE)*J29</f>
        <v>#REF!</v>
      </c>
      <c r="J29" s="29">
        <v>6</v>
      </c>
      <c r="K29" s="25" t="s">
        <v>20</v>
      </c>
      <c r="L29" s="25">
        <v>43731</v>
      </c>
      <c r="M29" s="27" t="s">
        <v>70</v>
      </c>
      <c r="N29" s="24" t="e">
        <f>VLOOKUP(L29,'Fine Wine'!$L$79:$L$90,1,0)</f>
        <v>#N/A</v>
      </c>
    </row>
    <row r="30" spans="1:14" s="24" customFormat="1" ht="30" hidden="1" customHeight="1">
      <c r="A30" s="24">
        <v>73988</v>
      </c>
      <c r="B30" s="25">
        <v>2012</v>
      </c>
      <c r="C30" s="27" t="s">
        <v>126</v>
      </c>
      <c r="D30" s="25" t="s">
        <v>127</v>
      </c>
      <c r="E30" s="25" t="s">
        <v>65</v>
      </c>
      <c r="F30" s="25" t="s">
        <v>66</v>
      </c>
      <c r="G30" s="25" t="s">
        <v>19</v>
      </c>
      <c r="H30" s="28">
        <v>15.59</v>
      </c>
      <c r="I30" s="30" t="e">
        <f>VLOOKUP(L30,#REF!,7,FALSE)*J30</f>
        <v>#REF!</v>
      </c>
      <c r="J30" s="29">
        <v>12</v>
      </c>
      <c r="K30" s="25" t="s">
        <v>74</v>
      </c>
      <c r="L30" s="25">
        <v>73988</v>
      </c>
      <c r="M30" s="27" t="s">
        <v>70</v>
      </c>
      <c r="N30" s="24" t="e">
        <f>VLOOKUP(L30,'Fine Wine'!$L$79:$L$90,1,0)</f>
        <v>#N/A</v>
      </c>
    </row>
    <row r="31" spans="1:14" s="24" customFormat="1" ht="30" customHeight="1">
      <c r="A31" s="24">
        <v>72998</v>
      </c>
      <c r="B31" s="25">
        <v>2017</v>
      </c>
      <c r="C31" s="27" t="s">
        <v>36</v>
      </c>
      <c r="D31" s="25" t="s">
        <v>35</v>
      </c>
      <c r="E31" s="25" t="s">
        <v>32</v>
      </c>
      <c r="F31" s="25" t="s">
        <v>33</v>
      </c>
      <c r="G31" s="25" t="s">
        <v>19</v>
      </c>
      <c r="H31" s="28">
        <v>54.93</v>
      </c>
      <c r="I31" s="30">
        <v>0</v>
      </c>
      <c r="J31" s="29">
        <v>6</v>
      </c>
      <c r="K31" s="25" t="s">
        <v>20</v>
      </c>
      <c r="L31" s="25">
        <v>72998</v>
      </c>
      <c r="M31" s="27"/>
      <c r="N31" s="24" t="e">
        <f>VLOOKUP(L31,'Fine Wine'!$L$79:$L$90,1,0)</f>
        <v>#N/A</v>
      </c>
    </row>
    <row r="32" spans="1:14" s="24" customFormat="1" ht="30" hidden="1" customHeight="1">
      <c r="A32" s="24">
        <v>45352</v>
      </c>
      <c r="B32" s="25">
        <v>2009</v>
      </c>
      <c r="C32" s="27" t="s">
        <v>335</v>
      </c>
      <c r="D32" s="25" t="s">
        <v>78</v>
      </c>
      <c r="E32" s="25" t="s">
        <v>65</v>
      </c>
      <c r="F32" s="25" t="s">
        <v>66</v>
      </c>
      <c r="G32" s="25" t="s">
        <v>19</v>
      </c>
      <c r="H32" s="28">
        <v>219</v>
      </c>
      <c r="I32" s="30">
        <v>0</v>
      </c>
      <c r="J32" s="29">
        <v>6</v>
      </c>
      <c r="K32" s="25" t="s">
        <v>20</v>
      </c>
      <c r="L32" s="25">
        <v>45352</v>
      </c>
      <c r="M32" s="27" t="s">
        <v>70</v>
      </c>
      <c r="N32" s="24" t="e">
        <f>VLOOKUP(L32,'Fine Wine'!$L$79:$L$90,1,0)</f>
        <v>#N/A</v>
      </c>
    </row>
    <row r="33" spans="1:14" s="24" customFormat="1" ht="30" hidden="1" customHeight="1">
      <c r="A33" s="24">
        <v>44586</v>
      </c>
      <c r="B33" s="25">
        <v>2020</v>
      </c>
      <c r="C33" s="27" t="s">
        <v>336</v>
      </c>
      <c r="D33" s="25" t="s">
        <v>12</v>
      </c>
      <c r="E33" s="25" t="s">
        <v>12</v>
      </c>
      <c r="F33" s="25" t="s">
        <v>13</v>
      </c>
      <c r="G33" s="25" t="s">
        <v>19</v>
      </c>
      <c r="H33" s="28">
        <v>161.65213333333335</v>
      </c>
      <c r="I33" s="30" t="e">
        <v>#N/A</v>
      </c>
      <c r="J33" s="29">
        <v>1</v>
      </c>
      <c r="K33" s="25" t="s">
        <v>15</v>
      </c>
      <c r="L33" s="25">
        <v>44586</v>
      </c>
      <c r="M33" s="27"/>
      <c r="N33" s="24" t="e">
        <f>VLOOKUP(L33,'Fine Wine'!$L$79:$L$90,1,0)</f>
        <v>#N/A</v>
      </c>
    </row>
    <row r="34" spans="1:14" s="24" customFormat="1" ht="30" hidden="1" customHeight="1">
      <c r="A34" s="24">
        <v>44587</v>
      </c>
      <c r="B34" s="25">
        <v>2020</v>
      </c>
      <c r="C34" s="27" t="s">
        <v>26</v>
      </c>
      <c r="D34" s="25" t="s">
        <v>337</v>
      </c>
      <c r="E34" s="25" t="s">
        <v>12</v>
      </c>
      <c r="F34" s="25" t="s">
        <v>13</v>
      </c>
      <c r="G34" s="25" t="s">
        <v>19</v>
      </c>
      <c r="H34" s="28">
        <v>647.57680000000005</v>
      </c>
      <c r="I34" s="30" t="e">
        <f>VLOOKUP(L34,#REF!,7,FALSE)*J34</f>
        <v>#REF!</v>
      </c>
      <c r="J34" s="29">
        <v>1</v>
      </c>
      <c r="K34" s="25" t="s">
        <v>28</v>
      </c>
      <c r="L34" s="25">
        <v>44587</v>
      </c>
      <c r="M34" s="27"/>
      <c r="N34" s="24" t="e">
        <f>VLOOKUP(L34,'Fine Wine'!$L$79:$L$90,1,0)</f>
        <v>#N/A</v>
      </c>
    </row>
    <row r="35" spans="1:14" s="24" customFormat="1" ht="30" hidden="1" customHeight="1">
      <c r="A35" s="24">
        <v>44583</v>
      </c>
      <c r="B35" s="25">
        <v>2021</v>
      </c>
      <c r="C35" s="27" t="s">
        <v>338</v>
      </c>
      <c r="D35" s="25" t="s">
        <v>12</v>
      </c>
      <c r="E35" s="25" t="s">
        <v>12</v>
      </c>
      <c r="F35" s="25" t="s">
        <v>13</v>
      </c>
      <c r="G35" s="25" t="s">
        <v>19</v>
      </c>
      <c r="H35" s="28">
        <v>94.985466666666682</v>
      </c>
      <c r="I35" s="30" t="e">
        <v>#N/A</v>
      </c>
      <c r="J35" s="29">
        <v>1</v>
      </c>
      <c r="K35" s="25" t="s">
        <v>15</v>
      </c>
      <c r="L35" s="25">
        <v>44583</v>
      </c>
      <c r="M35" s="27"/>
      <c r="N35" s="24" t="e">
        <f>VLOOKUP(L35,'Fine Wine'!$L$79:$L$90,1,0)</f>
        <v>#N/A</v>
      </c>
    </row>
    <row r="36" spans="1:14" s="24" customFormat="1" ht="30" hidden="1" customHeight="1">
      <c r="A36" s="24">
        <v>43492</v>
      </c>
      <c r="B36" s="25">
        <v>2018</v>
      </c>
      <c r="C36" s="27" t="s">
        <v>29</v>
      </c>
      <c r="D36" s="25" t="s">
        <v>12</v>
      </c>
      <c r="E36" s="25" t="s">
        <v>12</v>
      </c>
      <c r="F36" s="25" t="s">
        <v>13</v>
      </c>
      <c r="G36" s="25" t="s">
        <v>19</v>
      </c>
      <c r="H36" s="28">
        <v>82.525866666666673</v>
      </c>
      <c r="I36" s="30" t="e">
        <v>#N/A</v>
      </c>
      <c r="J36" s="29">
        <v>1</v>
      </c>
      <c r="K36" s="25" t="s">
        <v>15</v>
      </c>
      <c r="L36" s="25">
        <v>43492</v>
      </c>
      <c r="M36" s="27"/>
      <c r="N36" s="24" t="e">
        <f>VLOOKUP(L36,'Fine Wine'!$L$79:$L$90,1,0)</f>
        <v>#N/A</v>
      </c>
    </row>
    <row r="37" spans="1:14" s="24" customFormat="1" ht="30" hidden="1" customHeight="1">
      <c r="A37" s="24">
        <v>43713</v>
      </c>
      <c r="B37" s="25">
        <v>2004</v>
      </c>
      <c r="C37" s="27" t="s">
        <v>23</v>
      </c>
      <c r="D37" s="25" t="s">
        <v>12</v>
      </c>
      <c r="E37" s="25" t="s">
        <v>12</v>
      </c>
      <c r="F37" s="25" t="s">
        <v>13</v>
      </c>
      <c r="G37" s="25" t="s">
        <v>19</v>
      </c>
      <c r="H37" s="28">
        <v>372.20773555493867</v>
      </c>
      <c r="I37" s="30" t="e">
        <v>#N/A</v>
      </c>
      <c r="J37" s="29">
        <v>1</v>
      </c>
      <c r="K37" s="25" t="s">
        <v>25</v>
      </c>
      <c r="L37" s="25">
        <v>43713</v>
      </c>
      <c r="M37" s="27"/>
      <c r="N37" s="24" t="e">
        <f>VLOOKUP(L37,'Fine Wine'!$L$79:$L$90,1,0)</f>
        <v>#N/A</v>
      </c>
    </row>
    <row r="38" spans="1:14" s="24" customFormat="1" ht="30" customHeight="1">
      <c r="A38" s="24">
        <v>45373</v>
      </c>
      <c r="B38" s="25">
        <v>2014</v>
      </c>
      <c r="C38" s="27" t="s">
        <v>37</v>
      </c>
      <c r="D38" s="25" t="s">
        <v>38</v>
      </c>
      <c r="E38" s="25" t="s">
        <v>39</v>
      </c>
      <c r="F38" s="25" t="s">
        <v>33</v>
      </c>
      <c r="G38" s="25" t="s">
        <v>19</v>
      </c>
      <c r="H38" s="28">
        <v>14.387200000000002</v>
      </c>
      <c r="I38" s="30" t="e">
        <v>#N/A</v>
      </c>
      <c r="J38" s="29">
        <v>6</v>
      </c>
      <c r="K38" s="25" t="s">
        <v>20</v>
      </c>
      <c r="L38" s="25">
        <v>45373</v>
      </c>
      <c r="M38" s="27"/>
      <c r="N38" s="24" t="e">
        <f>VLOOKUP(L38,'Fine Wine'!$L$79:$L$90,1,0)</f>
        <v>#N/A</v>
      </c>
    </row>
    <row r="39" spans="1:14" s="24" customFormat="1" ht="30" customHeight="1">
      <c r="A39" s="24">
        <v>45368</v>
      </c>
      <c r="B39" s="25">
        <v>2019</v>
      </c>
      <c r="C39" s="27" t="s">
        <v>40</v>
      </c>
      <c r="D39" s="25" t="s">
        <v>38</v>
      </c>
      <c r="E39" s="25" t="s">
        <v>39</v>
      </c>
      <c r="F39" s="25" t="s">
        <v>33</v>
      </c>
      <c r="G39" s="25" t="s">
        <v>19</v>
      </c>
      <c r="H39" s="28">
        <v>37.431866666666672</v>
      </c>
      <c r="I39" s="30" t="e">
        <v>#N/A</v>
      </c>
      <c r="J39" s="29">
        <v>6</v>
      </c>
      <c r="K39" s="25" t="s">
        <v>20</v>
      </c>
      <c r="L39" s="25">
        <v>45368</v>
      </c>
      <c r="M39" s="27"/>
      <c r="N39" s="24" t="e">
        <f>VLOOKUP(L39,'Fine Wine'!$L$79:$L$90,1,0)</f>
        <v>#N/A</v>
      </c>
    </row>
    <row r="40" spans="1:14" s="24" customFormat="1" ht="30" customHeight="1">
      <c r="A40" s="24">
        <v>43222</v>
      </c>
      <c r="B40" s="25">
        <v>2019</v>
      </c>
      <c r="C40" s="27" t="s">
        <v>30</v>
      </c>
      <c r="D40" s="25" t="s">
        <v>31</v>
      </c>
      <c r="E40" s="25" t="s">
        <v>32</v>
      </c>
      <c r="F40" s="25" t="s">
        <v>33</v>
      </c>
      <c r="G40" s="25" t="s">
        <v>14</v>
      </c>
      <c r="H40" s="28">
        <v>40.32</v>
      </c>
      <c r="I40" s="30" t="e">
        <v>#N/A</v>
      </c>
      <c r="J40" s="29">
        <v>6</v>
      </c>
      <c r="K40" s="25" t="s">
        <v>20</v>
      </c>
      <c r="L40" s="25">
        <v>43222</v>
      </c>
      <c r="M40" s="27"/>
      <c r="N40" s="24" t="e">
        <f>VLOOKUP(L40,'Fine Wine'!$L$79:$L$90,1,0)</f>
        <v>#N/A</v>
      </c>
    </row>
    <row r="41" spans="1:14" s="24" customFormat="1" ht="30" hidden="1" customHeight="1">
      <c r="A41" s="24">
        <v>43792</v>
      </c>
      <c r="B41" s="25">
        <v>2021</v>
      </c>
      <c r="C41" s="27" t="s">
        <v>46</v>
      </c>
      <c r="D41" s="25" t="s">
        <v>42</v>
      </c>
      <c r="E41" s="25" t="s">
        <v>43</v>
      </c>
      <c r="F41" s="25" t="s">
        <v>44</v>
      </c>
      <c r="G41" s="25" t="s">
        <v>14</v>
      </c>
      <c r="H41" s="28">
        <v>24.45</v>
      </c>
      <c r="I41" s="30" t="e">
        <v>#N/A</v>
      </c>
      <c r="J41" s="29">
        <v>6</v>
      </c>
      <c r="K41" s="25" t="s">
        <v>20</v>
      </c>
      <c r="L41" s="25">
        <v>43792</v>
      </c>
      <c r="M41" s="27"/>
      <c r="N41" s="24" t="e">
        <f>VLOOKUP(L41,'Fine Wine'!$L$79:$L$90,1,0)</f>
        <v>#N/A</v>
      </c>
    </row>
    <row r="42" spans="1:14" s="24" customFormat="1" ht="30" hidden="1" customHeight="1">
      <c r="A42" s="24">
        <v>43793</v>
      </c>
      <c r="B42" s="25">
        <v>2021</v>
      </c>
      <c r="C42" s="27" t="s">
        <v>339</v>
      </c>
      <c r="D42" s="25" t="s">
        <v>42</v>
      </c>
      <c r="E42" s="25" t="s">
        <v>43</v>
      </c>
      <c r="F42" s="25" t="s">
        <v>44</v>
      </c>
      <c r="G42" s="25" t="s">
        <v>14</v>
      </c>
      <c r="H42" s="28">
        <v>17.646800000000002</v>
      </c>
      <c r="I42" s="30" t="e">
        <v>#N/A</v>
      </c>
      <c r="J42" s="29">
        <v>6</v>
      </c>
      <c r="K42" s="25" t="s">
        <v>20</v>
      </c>
      <c r="L42" s="25">
        <v>43793</v>
      </c>
      <c r="M42" s="27"/>
      <c r="N42" s="24" t="e">
        <f>VLOOKUP(L42,'Fine Wine'!$L$79:$L$90,1,0)</f>
        <v>#N/A</v>
      </c>
    </row>
    <row r="43" spans="1:14" s="24" customFormat="1" ht="30" hidden="1" customHeight="1">
      <c r="A43" s="24">
        <v>43794</v>
      </c>
      <c r="B43" s="25">
        <v>2021</v>
      </c>
      <c r="C43" s="27" t="s">
        <v>340</v>
      </c>
      <c r="D43" s="25" t="s">
        <v>42</v>
      </c>
      <c r="E43" s="25" t="s">
        <v>43</v>
      </c>
      <c r="F43" s="25" t="s">
        <v>44</v>
      </c>
      <c r="G43" s="25" t="s">
        <v>14</v>
      </c>
      <c r="H43" s="28">
        <v>17.646800000000002</v>
      </c>
      <c r="I43" s="30" t="e">
        <v>#N/A</v>
      </c>
      <c r="J43" s="29">
        <v>6</v>
      </c>
      <c r="K43" s="25" t="s">
        <v>20</v>
      </c>
      <c r="L43" s="25">
        <v>43794</v>
      </c>
      <c r="M43" s="27"/>
      <c r="N43" s="24" t="e">
        <f>VLOOKUP(L43,'Fine Wine'!$L$79:$L$90,1,0)</f>
        <v>#N/A</v>
      </c>
    </row>
    <row r="44" spans="1:14" s="24" customFormat="1" ht="30" hidden="1" customHeight="1">
      <c r="A44" s="24">
        <v>44476</v>
      </c>
      <c r="B44" s="25">
        <v>2006</v>
      </c>
      <c r="C44" s="27" t="s">
        <v>137</v>
      </c>
      <c r="D44" s="25" t="s">
        <v>129</v>
      </c>
      <c r="E44" s="25" t="s">
        <v>65</v>
      </c>
      <c r="F44" s="25" t="s">
        <v>66</v>
      </c>
      <c r="G44" s="25" t="s">
        <v>19</v>
      </c>
      <c r="H44" s="28">
        <v>131.08908582311517</v>
      </c>
      <c r="I44" s="30" t="e">
        <v>#N/A</v>
      </c>
      <c r="J44" s="29">
        <v>1</v>
      </c>
      <c r="K44" s="25" t="s">
        <v>15</v>
      </c>
      <c r="L44" s="25">
        <v>44476</v>
      </c>
      <c r="M44" s="27" t="s">
        <v>70</v>
      </c>
      <c r="N44" s="24" t="e">
        <f>VLOOKUP(L44,'Fine Wine'!$L$79:$L$90,1,0)</f>
        <v>#N/A</v>
      </c>
    </row>
    <row r="45" spans="1:14" s="24" customFormat="1" ht="30" hidden="1" customHeight="1">
      <c r="A45" s="24">
        <v>45657</v>
      </c>
      <c r="B45" s="25">
        <v>2010</v>
      </c>
      <c r="C45" s="27" t="s">
        <v>142</v>
      </c>
      <c r="D45" s="25" t="s">
        <v>129</v>
      </c>
      <c r="E45" s="25" t="s">
        <v>65</v>
      </c>
      <c r="F45" s="25" t="s">
        <v>66</v>
      </c>
      <c r="G45" s="25" t="s">
        <v>19</v>
      </c>
      <c r="H45" s="28">
        <v>287</v>
      </c>
      <c r="I45" s="30" t="e">
        <v>#N/A</v>
      </c>
      <c r="J45" s="29">
        <v>6</v>
      </c>
      <c r="K45" s="25" t="s">
        <v>20</v>
      </c>
      <c r="L45" s="25">
        <v>45657</v>
      </c>
      <c r="M45" s="27" t="s">
        <v>70</v>
      </c>
      <c r="N45" s="24" t="e">
        <f>VLOOKUP(L45,'Fine Wine'!$L$79:$L$90,1,0)</f>
        <v>#N/A</v>
      </c>
    </row>
    <row r="46" spans="1:14" s="24" customFormat="1" ht="30" hidden="1" customHeight="1">
      <c r="A46" s="24">
        <v>45665</v>
      </c>
      <c r="B46" s="25">
        <v>2010</v>
      </c>
      <c r="C46" s="27" t="s">
        <v>146</v>
      </c>
      <c r="D46" s="25" t="s">
        <v>129</v>
      </c>
      <c r="E46" s="25" t="s">
        <v>65</v>
      </c>
      <c r="F46" s="25" t="s">
        <v>66</v>
      </c>
      <c r="G46" s="25" t="s">
        <v>19</v>
      </c>
      <c r="H46" s="28">
        <v>638</v>
      </c>
      <c r="I46" s="30" t="e">
        <v>#N/A</v>
      </c>
      <c r="J46" s="29">
        <v>3</v>
      </c>
      <c r="K46" s="25" t="s">
        <v>113</v>
      </c>
      <c r="L46" s="25">
        <v>45665</v>
      </c>
      <c r="M46" s="27" t="s">
        <v>70</v>
      </c>
      <c r="N46" s="24" t="e">
        <f>VLOOKUP(L46,'Fine Wine'!$L$79:$L$90,1,0)</f>
        <v>#N/A</v>
      </c>
    </row>
    <row r="47" spans="1:14" s="24" customFormat="1" ht="30" hidden="1" customHeight="1">
      <c r="A47" s="24">
        <v>43269</v>
      </c>
      <c r="B47" s="25">
        <v>2005</v>
      </c>
      <c r="C47" s="27" t="s">
        <v>145</v>
      </c>
      <c r="D47" s="25" t="s">
        <v>129</v>
      </c>
      <c r="E47" s="25" t="s">
        <v>65</v>
      </c>
      <c r="F47" s="25" t="s">
        <v>66</v>
      </c>
      <c r="G47" s="25" t="s">
        <v>19</v>
      </c>
      <c r="H47" s="28">
        <v>590.98</v>
      </c>
      <c r="I47" s="30" t="e">
        <v>#N/A</v>
      </c>
      <c r="J47" s="29">
        <v>3</v>
      </c>
      <c r="K47" s="25" t="s">
        <v>113</v>
      </c>
      <c r="L47" s="25">
        <v>43269</v>
      </c>
      <c r="M47" s="27" t="s">
        <v>70</v>
      </c>
      <c r="N47" s="24" t="e">
        <f>VLOOKUP(L47,'Fine Wine'!$L$79:$L$90,1,0)</f>
        <v>#N/A</v>
      </c>
    </row>
    <row r="48" spans="1:14" s="24" customFormat="1" ht="30" hidden="1" customHeight="1">
      <c r="A48" s="24">
        <v>75297</v>
      </c>
      <c r="B48" s="25">
        <v>2017</v>
      </c>
      <c r="C48" s="27" t="s">
        <v>172</v>
      </c>
      <c r="D48" s="25" t="s">
        <v>173</v>
      </c>
      <c r="E48" s="25" t="s">
        <v>81</v>
      </c>
      <c r="F48" s="25" t="s">
        <v>66</v>
      </c>
      <c r="G48" s="25" t="s">
        <v>19</v>
      </c>
      <c r="H48" s="28">
        <v>37.01786666666667</v>
      </c>
      <c r="I48" s="30" t="e">
        <v>#N/A</v>
      </c>
      <c r="J48" s="29">
        <v>6</v>
      </c>
      <c r="K48" s="25" t="s">
        <v>20</v>
      </c>
      <c r="L48" s="25">
        <v>75297</v>
      </c>
      <c r="M48" s="27"/>
      <c r="N48" s="24" t="e">
        <f>VLOOKUP(L48,'Fine Wine'!$L$79:$L$90,1,0)</f>
        <v>#N/A</v>
      </c>
    </row>
    <row r="49" spans="1:14" s="24" customFormat="1" ht="30" hidden="1" customHeight="1">
      <c r="A49" s="24">
        <v>45928</v>
      </c>
      <c r="B49" s="25">
        <v>2016</v>
      </c>
      <c r="C49" s="27" t="s">
        <v>92</v>
      </c>
      <c r="D49" s="25" t="s">
        <v>93</v>
      </c>
      <c r="E49" s="25" t="s">
        <v>93</v>
      </c>
      <c r="F49" s="25" t="s">
        <v>66</v>
      </c>
      <c r="G49" s="25" t="s">
        <v>14</v>
      </c>
      <c r="H49" s="28">
        <v>64.77</v>
      </c>
      <c r="I49" s="30" t="e">
        <v>#N/A</v>
      </c>
      <c r="J49" s="29">
        <v>6</v>
      </c>
      <c r="K49" s="25" t="s">
        <v>20</v>
      </c>
      <c r="L49" s="25">
        <v>45928</v>
      </c>
      <c r="M49" s="27"/>
      <c r="N49" s="24" t="e">
        <f>VLOOKUP(L49,'Fine Wine'!$L$79:$L$90,1,0)</f>
        <v>#N/A</v>
      </c>
    </row>
    <row r="50" spans="1:14" s="24" customFormat="1" ht="30" hidden="1" customHeight="1">
      <c r="A50" s="24">
        <v>44402</v>
      </c>
      <c r="B50" s="25">
        <v>2001</v>
      </c>
      <c r="C50" s="27" t="s">
        <v>139</v>
      </c>
      <c r="D50" s="25" t="s">
        <v>129</v>
      </c>
      <c r="E50" s="25" t="s">
        <v>65</v>
      </c>
      <c r="F50" s="25" t="s">
        <v>66</v>
      </c>
      <c r="G50" s="25" t="s">
        <v>19</v>
      </c>
      <c r="H50" s="28">
        <v>135.98053810068035</v>
      </c>
      <c r="I50" s="30" t="e">
        <v>#N/A</v>
      </c>
      <c r="J50" s="29">
        <v>1</v>
      </c>
      <c r="K50" s="25" t="s">
        <v>15</v>
      </c>
      <c r="L50" s="25">
        <v>44402</v>
      </c>
      <c r="M50" s="27" t="s">
        <v>70</v>
      </c>
      <c r="N50" s="24" t="e">
        <f>VLOOKUP(L50,'Fine Wine'!$L$79:$L$90,1,0)</f>
        <v>#N/A</v>
      </c>
    </row>
    <row r="51" spans="1:14" s="24" customFormat="1" ht="30" hidden="1" customHeight="1">
      <c r="A51" s="24">
        <v>41927</v>
      </c>
      <c r="B51" s="25">
        <v>2011</v>
      </c>
      <c r="C51" s="27" t="s">
        <v>135</v>
      </c>
      <c r="D51" s="25" t="s">
        <v>129</v>
      </c>
      <c r="E51" s="25" t="s">
        <v>65</v>
      </c>
      <c r="F51" s="25" t="s">
        <v>66</v>
      </c>
      <c r="G51" s="25" t="s">
        <v>19</v>
      </c>
      <c r="H51" s="28">
        <v>94.173245838724171</v>
      </c>
      <c r="I51" s="30" t="e">
        <v>#N/A</v>
      </c>
      <c r="J51" s="29">
        <v>6</v>
      </c>
      <c r="K51" s="25" t="s">
        <v>91</v>
      </c>
      <c r="L51" s="25">
        <v>41927</v>
      </c>
      <c r="M51" s="27" t="s">
        <v>70</v>
      </c>
      <c r="N51" s="24" t="e">
        <f>VLOOKUP(L51,'Fine Wine'!$L$79:$L$90,1,0)</f>
        <v>#N/A</v>
      </c>
    </row>
    <row r="52" spans="1:14" s="24" customFormat="1" ht="30" hidden="1" customHeight="1">
      <c r="A52" s="24">
        <v>45521</v>
      </c>
      <c r="B52" s="25">
        <v>2016</v>
      </c>
      <c r="C52" s="27" t="s">
        <v>341</v>
      </c>
      <c r="D52" s="25" t="s">
        <v>119</v>
      </c>
      <c r="E52" s="25" t="s">
        <v>65</v>
      </c>
      <c r="F52" s="25" t="s">
        <v>66</v>
      </c>
      <c r="G52" s="25" t="s">
        <v>19</v>
      </c>
      <c r="H52" s="28">
        <v>33</v>
      </c>
      <c r="I52" s="30" t="e">
        <v>#N/A</v>
      </c>
      <c r="J52" s="29">
        <v>6</v>
      </c>
      <c r="K52" s="25" t="s">
        <v>91</v>
      </c>
      <c r="L52" s="25">
        <v>45521</v>
      </c>
      <c r="M52" s="27" t="s">
        <v>70</v>
      </c>
      <c r="N52" s="24" t="e">
        <f>VLOOKUP(L52,'Fine Wine'!$L$79:$L$90,1,0)</f>
        <v>#N/A</v>
      </c>
    </row>
    <row r="53" spans="1:14" s="24" customFormat="1" ht="30" hidden="1" customHeight="1">
      <c r="A53" s="24">
        <v>44940</v>
      </c>
      <c r="B53" s="25">
        <v>2007</v>
      </c>
      <c r="C53" s="27" t="s">
        <v>134</v>
      </c>
      <c r="D53" s="25" t="s">
        <v>129</v>
      </c>
      <c r="E53" s="25" t="s">
        <v>65</v>
      </c>
      <c r="F53" s="25" t="s">
        <v>66</v>
      </c>
      <c r="G53" s="25" t="s">
        <v>19</v>
      </c>
      <c r="H53" s="28">
        <v>72.209999999999994</v>
      </c>
      <c r="I53" s="30" t="e">
        <v>#N/A</v>
      </c>
      <c r="J53" s="29">
        <v>6</v>
      </c>
      <c r="K53" s="25" t="s">
        <v>20</v>
      </c>
      <c r="L53" s="25">
        <v>44940</v>
      </c>
      <c r="M53" s="27" t="s">
        <v>70</v>
      </c>
      <c r="N53" s="24" t="e">
        <f>VLOOKUP(L53,'Fine Wine'!$L$79:$L$90,1,0)</f>
        <v>#N/A</v>
      </c>
    </row>
    <row r="54" spans="1:14" s="24" customFormat="1" ht="30" hidden="1" customHeight="1">
      <c r="A54" s="24">
        <v>45688</v>
      </c>
      <c r="B54" s="25">
        <v>2020</v>
      </c>
      <c r="C54" s="27" t="s">
        <v>69</v>
      </c>
      <c r="D54" s="25" t="s">
        <v>65</v>
      </c>
      <c r="E54" s="25" t="s">
        <v>65</v>
      </c>
      <c r="F54" s="25" t="s">
        <v>66</v>
      </c>
      <c r="G54" s="25" t="s">
        <v>14</v>
      </c>
      <c r="H54" s="28">
        <v>20.99</v>
      </c>
      <c r="I54" s="30" t="e">
        <v>#N/A</v>
      </c>
      <c r="J54" s="29">
        <v>6</v>
      </c>
      <c r="K54" s="25" t="s">
        <v>20</v>
      </c>
      <c r="L54" s="25">
        <v>45688</v>
      </c>
      <c r="M54" s="27" t="s">
        <v>70</v>
      </c>
      <c r="N54" s="24" t="e">
        <f>VLOOKUP(L54,'Fine Wine'!$L$79:$L$90,1,0)</f>
        <v>#N/A</v>
      </c>
    </row>
    <row r="55" spans="1:14" s="24" customFormat="1" ht="30" hidden="1" customHeight="1">
      <c r="A55" s="24">
        <v>45684</v>
      </c>
      <c r="B55" s="25">
        <v>2022</v>
      </c>
      <c r="C55" s="27" t="s">
        <v>72</v>
      </c>
      <c r="D55" s="25" t="s">
        <v>65</v>
      </c>
      <c r="E55" s="25" t="s">
        <v>65</v>
      </c>
      <c r="F55" s="25" t="s">
        <v>66</v>
      </c>
      <c r="G55" s="25" t="s">
        <v>14</v>
      </c>
      <c r="H55" s="28">
        <v>43.65</v>
      </c>
      <c r="I55" s="30" t="e">
        <v>#N/A</v>
      </c>
      <c r="J55" s="29">
        <v>6</v>
      </c>
      <c r="K55" s="25" t="s">
        <v>20</v>
      </c>
      <c r="L55" s="25">
        <v>45684</v>
      </c>
      <c r="M55" s="27" t="s">
        <v>70</v>
      </c>
      <c r="N55" s="24" t="e">
        <f>VLOOKUP(L55,'Fine Wine'!$L$79:$L$90,1,0)</f>
        <v>#N/A</v>
      </c>
    </row>
    <row r="56" spans="1:14" s="24" customFormat="1" ht="30" hidden="1" customHeight="1">
      <c r="A56" s="24">
        <v>44496</v>
      </c>
      <c r="B56" s="25">
        <v>2014</v>
      </c>
      <c r="C56" s="27" t="s">
        <v>163</v>
      </c>
      <c r="D56" s="25" t="s">
        <v>79</v>
      </c>
      <c r="E56" s="25" t="s">
        <v>65</v>
      </c>
      <c r="F56" s="25" t="s">
        <v>66</v>
      </c>
      <c r="G56" s="25" t="s">
        <v>19</v>
      </c>
      <c r="H56" s="28">
        <v>129</v>
      </c>
      <c r="I56" s="30" t="e">
        <v>#N/A</v>
      </c>
      <c r="J56" s="29">
        <v>6</v>
      </c>
      <c r="K56" s="25" t="s">
        <v>20</v>
      </c>
      <c r="L56" s="25">
        <v>44496</v>
      </c>
      <c r="M56" s="27" t="s">
        <v>70</v>
      </c>
      <c r="N56" s="24" t="e">
        <f>VLOOKUP(L56,'Fine Wine'!$L$79:$L$90,1,0)</f>
        <v>#N/A</v>
      </c>
    </row>
    <row r="57" spans="1:14" s="24" customFormat="1" ht="30" hidden="1" customHeight="1">
      <c r="A57" s="24">
        <v>44917</v>
      </c>
      <c r="B57" s="25">
        <v>2014</v>
      </c>
      <c r="C57" s="27" t="s">
        <v>132</v>
      </c>
      <c r="D57" s="25" t="s">
        <v>129</v>
      </c>
      <c r="E57" s="25" t="s">
        <v>65</v>
      </c>
      <c r="F57" s="25" t="s">
        <v>66</v>
      </c>
      <c r="G57" s="25" t="s">
        <v>19</v>
      </c>
      <c r="H57" s="28">
        <v>50.54</v>
      </c>
      <c r="I57" s="30" t="e">
        <v>#N/A</v>
      </c>
      <c r="J57" s="29">
        <v>6</v>
      </c>
      <c r="K57" s="25" t="s">
        <v>20</v>
      </c>
      <c r="L57" s="25">
        <v>44917</v>
      </c>
      <c r="M57" s="27" t="s">
        <v>70</v>
      </c>
      <c r="N57" s="24" t="e">
        <f>VLOOKUP(L57,'Fine Wine'!$L$79:$L$90,1,0)</f>
        <v>#N/A</v>
      </c>
    </row>
    <row r="58" spans="1:14" s="24" customFormat="1" ht="30" hidden="1" customHeight="1">
      <c r="A58" s="24">
        <v>45449</v>
      </c>
      <c r="B58" s="25">
        <v>2016</v>
      </c>
      <c r="C58" s="27" t="s">
        <v>133</v>
      </c>
      <c r="D58" s="25" t="s">
        <v>129</v>
      </c>
      <c r="E58" s="25" t="s">
        <v>65</v>
      </c>
      <c r="F58" s="25" t="s">
        <v>66</v>
      </c>
      <c r="G58" s="25" t="s">
        <v>19</v>
      </c>
      <c r="H58" s="28">
        <v>55</v>
      </c>
      <c r="I58" s="30" t="e">
        <v>#N/A</v>
      </c>
      <c r="J58" s="29">
        <v>6</v>
      </c>
      <c r="K58" s="25" t="s">
        <v>20</v>
      </c>
      <c r="L58" s="25">
        <v>45449</v>
      </c>
      <c r="M58" s="27" t="s">
        <v>70</v>
      </c>
      <c r="N58" s="24" t="e">
        <f>VLOOKUP(L58,'Fine Wine'!$L$79:$L$90,1,0)</f>
        <v>#N/A</v>
      </c>
    </row>
    <row r="59" spans="1:14" s="24" customFormat="1" ht="30" hidden="1" customHeight="1">
      <c r="A59" s="24">
        <v>45522</v>
      </c>
      <c r="B59" s="25">
        <v>2007</v>
      </c>
      <c r="C59" s="27" t="s">
        <v>342</v>
      </c>
      <c r="D59" s="25" t="s">
        <v>343</v>
      </c>
      <c r="E59" s="25" t="s">
        <v>65</v>
      </c>
      <c r="F59" s="25" t="s">
        <v>66</v>
      </c>
      <c r="G59" s="25" t="s">
        <v>19</v>
      </c>
      <c r="H59" s="28">
        <v>155</v>
      </c>
      <c r="I59" s="30" t="e">
        <v>#N/A</v>
      </c>
      <c r="J59" s="29">
        <v>3</v>
      </c>
      <c r="K59" s="25" t="s">
        <v>113</v>
      </c>
      <c r="L59" s="25">
        <v>45522</v>
      </c>
      <c r="M59" s="27" t="s">
        <v>70</v>
      </c>
      <c r="N59" s="24" t="e">
        <f>VLOOKUP(L59,'Fine Wine'!$L$79:$L$90,1,0)</f>
        <v>#N/A</v>
      </c>
    </row>
    <row r="60" spans="1:14" s="24" customFormat="1" ht="30" hidden="1" customHeight="1">
      <c r="A60" s="24">
        <v>45658</v>
      </c>
      <c r="B60" s="25">
        <v>2015</v>
      </c>
      <c r="C60" s="27" t="s">
        <v>77</v>
      </c>
      <c r="D60" s="25" t="s">
        <v>78</v>
      </c>
      <c r="E60" s="25" t="s">
        <v>65</v>
      </c>
      <c r="F60" s="25" t="s">
        <v>66</v>
      </c>
      <c r="G60" s="25" t="s">
        <v>14</v>
      </c>
      <c r="H60" s="28">
        <v>190</v>
      </c>
      <c r="I60" s="30" t="e">
        <v>#N/A</v>
      </c>
      <c r="J60" s="29">
        <v>6</v>
      </c>
      <c r="K60" s="25" t="s">
        <v>20</v>
      </c>
      <c r="L60" s="25">
        <v>45658</v>
      </c>
      <c r="M60" s="27" t="s">
        <v>70</v>
      </c>
      <c r="N60" s="24" t="e">
        <f>VLOOKUP(L60,'Fine Wine'!$L$79:$L$90,1,0)</f>
        <v>#N/A</v>
      </c>
    </row>
    <row r="61" spans="1:14" s="24" customFormat="1" ht="30" hidden="1" customHeight="1">
      <c r="A61" s="24">
        <v>45660</v>
      </c>
      <c r="B61" s="25">
        <v>1998</v>
      </c>
      <c r="C61" s="27" t="s">
        <v>147</v>
      </c>
      <c r="D61" s="25" t="s">
        <v>129</v>
      </c>
      <c r="E61" s="25" t="s">
        <v>65</v>
      </c>
      <c r="F61" s="25" t="s">
        <v>66</v>
      </c>
      <c r="G61" s="25" t="s">
        <v>19</v>
      </c>
      <c r="H61" s="28">
        <v>783</v>
      </c>
      <c r="I61" s="30" t="e">
        <v>#N/A</v>
      </c>
      <c r="J61" s="29">
        <v>6</v>
      </c>
      <c r="K61" s="25" t="s">
        <v>20</v>
      </c>
      <c r="L61" s="25">
        <v>45660</v>
      </c>
      <c r="M61" s="27" t="s">
        <v>70</v>
      </c>
      <c r="N61" s="24" t="e">
        <f>VLOOKUP(L61,'Fine Wine'!$L$79:$L$90,1,0)</f>
        <v>#N/A</v>
      </c>
    </row>
    <row r="62" spans="1:14" s="24" customFormat="1" ht="30" hidden="1" customHeight="1">
      <c r="A62" s="24">
        <v>45638</v>
      </c>
      <c r="B62" s="25">
        <v>2002</v>
      </c>
      <c r="C62" s="27" t="s">
        <v>148</v>
      </c>
      <c r="D62" s="25" t="s">
        <v>129</v>
      </c>
      <c r="E62" s="25" t="s">
        <v>65</v>
      </c>
      <c r="F62" s="25" t="s">
        <v>66</v>
      </c>
      <c r="G62" s="25" t="s">
        <v>19</v>
      </c>
      <c r="H62" s="28">
        <v>1130.99</v>
      </c>
      <c r="I62" s="30" t="e">
        <v>#N/A</v>
      </c>
      <c r="J62" s="29">
        <v>3</v>
      </c>
      <c r="K62" s="25" t="s">
        <v>113</v>
      </c>
      <c r="L62" s="25">
        <v>45638</v>
      </c>
      <c r="M62" s="27" t="s">
        <v>70</v>
      </c>
      <c r="N62" s="24" t="e">
        <f>VLOOKUP(L62,'Fine Wine'!$L$79:$L$90,1,0)</f>
        <v>#N/A</v>
      </c>
    </row>
    <row r="63" spans="1:14" s="24" customFormat="1" ht="30" hidden="1" customHeight="1">
      <c r="A63" s="24">
        <v>43274</v>
      </c>
      <c r="B63" s="25">
        <v>2012</v>
      </c>
      <c r="C63" s="27" t="s">
        <v>156</v>
      </c>
      <c r="D63" s="25" t="s">
        <v>344</v>
      </c>
      <c r="E63" s="25" t="s">
        <v>65</v>
      </c>
      <c r="F63" s="25" t="s">
        <v>66</v>
      </c>
      <c r="G63" s="25" t="s">
        <v>19</v>
      </c>
      <c r="H63" s="28">
        <v>261.04000000000002</v>
      </c>
      <c r="I63" s="30" t="e">
        <v>#N/A</v>
      </c>
      <c r="J63" s="29">
        <v>3</v>
      </c>
      <c r="K63" s="25" t="s">
        <v>113</v>
      </c>
      <c r="L63" s="25">
        <v>43274</v>
      </c>
      <c r="M63" s="27" t="s">
        <v>70</v>
      </c>
      <c r="N63" s="24" t="e">
        <f>VLOOKUP(L63,'Fine Wine'!$L$79:$L$90,1,0)</f>
        <v>#N/A</v>
      </c>
    </row>
    <row r="64" spans="1:14" s="24" customFormat="1" ht="30" hidden="1" customHeight="1">
      <c r="A64" s="24">
        <v>44999</v>
      </c>
      <c r="B64" s="25">
        <v>2015</v>
      </c>
      <c r="C64" s="27" t="s">
        <v>136</v>
      </c>
      <c r="D64" s="25" t="s">
        <v>129</v>
      </c>
      <c r="E64" s="25" t="s">
        <v>65</v>
      </c>
      <c r="F64" s="25" t="s">
        <v>66</v>
      </c>
      <c r="G64" s="25" t="s">
        <v>19</v>
      </c>
      <c r="H64" s="28">
        <v>98</v>
      </c>
      <c r="I64" s="30">
        <v>0</v>
      </c>
      <c r="J64" s="29">
        <v>6</v>
      </c>
      <c r="K64" s="25" t="s">
        <v>20</v>
      </c>
      <c r="L64" s="25">
        <v>44999</v>
      </c>
      <c r="M64" s="27" t="s">
        <v>70</v>
      </c>
      <c r="N64" s="24" t="e">
        <f>VLOOKUP(L64,'Fine Wine'!$L$79:$L$90,1,0)</f>
        <v>#N/A</v>
      </c>
    </row>
    <row r="65" spans="1:14" s="24" customFormat="1" ht="30" hidden="1" customHeight="1">
      <c r="A65" s="24">
        <v>76238</v>
      </c>
      <c r="B65" s="25">
        <v>2020</v>
      </c>
      <c r="C65" s="27" t="s">
        <v>114</v>
      </c>
      <c r="D65" s="25" t="s">
        <v>65</v>
      </c>
      <c r="E65" s="25" t="s">
        <v>65</v>
      </c>
      <c r="F65" s="25" t="s">
        <v>66</v>
      </c>
      <c r="G65" s="25" t="s">
        <v>19</v>
      </c>
      <c r="H65" s="28">
        <v>9.8500510684047846</v>
      </c>
      <c r="I65" s="30" t="e">
        <v>#N/A</v>
      </c>
      <c r="J65" s="29">
        <v>6</v>
      </c>
      <c r="K65" s="25" t="s">
        <v>20</v>
      </c>
      <c r="L65" s="25">
        <v>76238</v>
      </c>
      <c r="M65" s="27"/>
      <c r="N65" s="24" t="e">
        <f>VLOOKUP(L65,'Fine Wine'!$L$79:$L$90,1,0)</f>
        <v>#N/A</v>
      </c>
    </row>
    <row r="66" spans="1:14" s="24" customFormat="1" ht="30" hidden="1" customHeight="1">
      <c r="A66" s="24">
        <v>45686</v>
      </c>
      <c r="B66" s="25">
        <v>2006</v>
      </c>
      <c r="C66" s="27" t="s">
        <v>144</v>
      </c>
      <c r="D66" s="25" t="s">
        <v>129</v>
      </c>
      <c r="E66" s="25" t="s">
        <v>65</v>
      </c>
      <c r="F66" s="25" t="s">
        <v>66</v>
      </c>
      <c r="G66" s="25" t="s">
        <v>19</v>
      </c>
      <c r="H66" s="28">
        <v>525.26</v>
      </c>
      <c r="I66" s="30" t="e">
        <v>#N/A</v>
      </c>
      <c r="J66" s="29">
        <v>6</v>
      </c>
      <c r="K66" s="25" t="s">
        <v>20</v>
      </c>
      <c r="L66" s="25">
        <v>45686</v>
      </c>
      <c r="M66" s="27" t="s">
        <v>70</v>
      </c>
      <c r="N66" s="24" t="e">
        <f>VLOOKUP(L66,'Fine Wine'!$L$79:$L$90,1,0)</f>
        <v>#N/A</v>
      </c>
    </row>
    <row r="67" spans="1:14" s="24" customFormat="1" ht="30" hidden="1" customHeight="1">
      <c r="A67" s="24">
        <v>45520</v>
      </c>
      <c r="B67" s="25">
        <v>2015</v>
      </c>
      <c r="C67" s="27" t="s">
        <v>138</v>
      </c>
      <c r="D67" s="25" t="s">
        <v>343</v>
      </c>
      <c r="E67" s="25" t="s">
        <v>65</v>
      </c>
      <c r="F67" s="25" t="s">
        <v>66</v>
      </c>
      <c r="G67" s="25" t="s">
        <v>19</v>
      </c>
      <c r="H67" s="28">
        <v>123</v>
      </c>
      <c r="I67" s="30" t="e">
        <v>#N/A</v>
      </c>
      <c r="J67" s="29">
        <v>6</v>
      </c>
      <c r="K67" s="25" t="s">
        <v>20</v>
      </c>
      <c r="L67" s="25">
        <v>45520</v>
      </c>
      <c r="M67" s="27" t="s">
        <v>70</v>
      </c>
      <c r="N67" s="24" t="e">
        <f>VLOOKUP(L67,'Fine Wine'!$L$79:$L$90,1,0)</f>
        <v>#N/A</v>
      </c>
    </row>
    <row r="68" spans="1:14" s="24" customFormat="1" ht="30" hidden="1" customHeight="1">
      <c r="A68" s="24">
        <v>74180</v>
      </c>
      <c r="B68" s="25">
        <v>2018</v>
      </c>
      <c r="C68" s="27" t="s">
        <v>206</v>
      </c>
      <c r="D68" s="25" t="s">
        <v>203</v>
      </c>
      <c r="E68" s="25" t="s">
        <v>108</v>
      </c>
      <c r="F68" s="25" t="s">
        <v>66</v>
      </c>
      <c r="G68" s="25" t="s">
        <v>19</v>
      </c>
      <c r="H68" s="28">
        <v>53.7</v>
      </c>
      <c r="I68" s="30" t="e">
        <v>#N/A</v>
      </c>
      <c r="J68" s="29">
        <v>6</v>
      </c>
      <c r="K68" s="25" t="s">
        <v>20</v>
      </c>
      <c r="L68" s="25">
        <v>74180</v>
      </c>
      <c r="M68" s="27"/>
      <c r="N68" s="24" t="e">
        <f>VLOOKUP(L68,'Fine Wine'!$L$79:$L$90,1,0)</f>
        <v>#N/A</v>
      </c>
    </row>
    <row r="69" spans="1:14" s="24" customFormat="1" ht="30" hidden="1" customHeight="1">
      <c r="A69" s="24">
        <v>75014</v>
      </c>
      <c r="B69" s="25">
        <v>2019</v>
      </c>
      <c r="C69" s="27" t="s">
        <v>202</v>
      </c>
      <c r="D69" s="25" t="s">
        <v>203</v>
      </c>
      <c r="E69" s="25" t="s">
        <v>108</v>
      </c>
      <c r="F69" s="25" t="s">
        <v>66</v>
      </c>
      <c r="G69" s="25" t="s">
        <v>19</v>
      </c>
      <c r="H69" s="28">
        <v>52.680933333333336</v>
      </c>
      <c r="I69" s="30" t="e">
        <v>#N/A</v>
      </c>
      <c r="J69" s="29">
        <v>6</v>
      </c>
      <c r="K69" s="25" t="s">
        <v>20</v>
      </c>
      <c r="L69" s="25">
        <v>75014</v>
      </c>
      <c r="M69" s="27"/>
      <c r="N69" s="24" t="e">
        <f>VLOOKUP(L69,'Fine Wine'!$L$79:$L$90,1,0)</f>
        <v>#N/A</v>
      </c>
    </row>
    <row r="70" spans="1:14" s="24" customFormat="1" ht="30" hidden="1" customHeight="1">
      <c r="A70" s="24">
        <v>72649</v>
      </c>
      <c r="B70" s="25">
        <v>2017</v>
      </c>
      <c r="C70" s="27" t="s">
        <v>205</v>
      </c>
      <c r="D70" s="25" t="s">
        <v>203</v>
      </c>
      <c r="E70" s="25" t="s">
        <v>108</v>
      </c>
      <c r="F70" s="25" t="s">
        <v>66</v>
      </c>
      <c r="G70" s="25" t="s">
        <v>19</v>
      </c>
      <c r="H70" s="28">
        <v>53.27</v>
      </c>
      <c r="I70" s="30" t="e">
        <v>#N/A</v>
      </c>
      <c r="J70" s="29">
        <v>6</v>
      </c>
      <c r="K70" s="25" t="s">
        <v>20</v>
      </c>
      <c r="L70" s="25">
        <v>72649</v>
      </c>
      <c r="M70" s="27"/>
      <c r="N70" s="24" t="e">
        <f>VLOOKUP(L70,'Fine Wine'!$L$79:$L$90,1,0)</f>
        <v>#N/A</v>
      </c>
    </row>
    <row r="71" spans="1:14" s="24" customFormat="1" ht="30" hidden="1" customHeight="1">
      <c r="A71" s="24">
        <v>74183</v>
      </c>
      <c r="B71" s="25">
        <v>2018</v>
      </c>
      <c r="C71" s="27" t="s">
        <v>207</v>
      </c>
      <c r="D71" s="25" t="s">
        <v>203</v>
      </c>
      <c r="E71" s="25" t="s">
        <v>108</v>
      </c>
      <c r="F71" s="25" t="s">
        <v>66</v>
      </c>
      <c r="G71" s="25" t="s">
        <v>19</v>
      </c>
      <c r="H71" s="28">
        <v>53.7</v>
      </c>
      <c r="I71" s="30" t="e">
        <v>#N/A</v>
      </c>
      <c r="J71" s="29">
        <v>6</v>
      </c>
      <c r="K71" s="25" t="s">
        <v>20</v>
      </c>
      <c r="L71" s="25">
        <v>74183</v>
      </c>
      <c r="M71" s="27"/>
      <c r="N71" s="24" t="e">
        <f>VLOOKUP(L71,'Fine Wine'!$L$79:$L$90,1,0)</f>
        <v>#N/A</v>
      </c>
    </row>
    <row r="72" spans="1:14" s="24" customFormat="1" ht="30" hidden="1" customHeight="1">
      <c r="A72" s="24">
        <v>45001</v>
      </c>
      <c r="B72" s="25">
        <v>1996</v>
      </c>
      <c r="C72" s="27" t="s">
        <v>158</v>
      </c>
      <c r="D72" s="25" t="s">
        <v>78</v>
      </c>
      <c r="E72" s="25" t="s">
        <v>65</v>
      </c>
      <c r="F72" s="25" t="s">
        <v>66</v>
      </c>
      <c r="G72" s="25" t="s">
        <v>19</v>
      </c>
      <c r="H72" s="28">
        <v>205</v>
      </c>
      <c r="I72" s="30" t="e">
        <v>#N/A</v>
      </c>
      <c r="J72" s="29">
        <v>3</v>
      </c>
      <c r="K72" s="25" t="s">
        <v>113</v>
      </c>
      <c r="L72" s="25">
        <v>45001</v>
      </c>
      <c r="M72" s="27" t="s">
        <v>70</v>
      </c>
      <c r="N72" s="24" t="e">
        <f>VLOOKUP(L72,'Fine Wine'!$L$79:$L$90,1,0)</f>
        <v>#N/A</v>
      </c>
    </row>
    <row r="73" spans="1:14" s="24" customFormat="1" ht="30" hidden="1" customHeight="1">
      <c r="A73" s="24">
        <v>74877</v>
      </c>
      <c r="B73" s="25">
        <v>1990</v>
      </c>
      <c r="C73" s="27" t="s">
        <v>196</v>
      </c>
      <c r="D73" s="25" t="s">
        <v>107</v>
      </c>
      <c r="E73" s="25" t="s">
        <v>108</v>
      </c>
      <c r="F73" s="25" t="s">
        <v>66</v>
      </c>
      <c r="G73" s="25" t="s">
        <v>19</v>
      </c>
      <c r="H73" s="28">
        <v>39.155466666666669</v>
      </c>
      <c r="I73" s="30" t="e">
        <v>#N/A</v>
      </c>
      <c r="J73" s="29">
        <v>1</v>
      </c>
      <c r="K73" s="25" t="s">
        <v>97</v>
      </c>
      <c r="L73" s="25">
        <v>74877</v>
      </c>
      <c r="M73" s="27"/>
      <c r="N73" s="24" t="e">
        <f>VLOOKUP(L73,'Fine Wine'!$L$79:$L$90,1,0)</f>
        <v>#N/A</v>
      </c>
    </row>
    <row r="74" spans="1:14" s="24" customFormat="1" ht="30" hidden="1" customHeight="1">
      <c r="A74" s="24">
        <v>44180</v>
      </c>
      <c r="B74" s="25">
        <v>2015</v>
      </c>
      <c r="C74" s="27" t="s">
        <v>176</v>
      </c>
      <c r="D74" s="25" t="s">
        <v>175</v>
      </c>
      <c r="E74" s="25" t="s">
        <v>81</v>
      </c>
      <c r="F74" s="25" t="s">
        <v>66</v>
      </c>
      <c r="G74" s="25" t="s">
        <v>19</v>
      </c>
      <c r="H74" s="28">
        <v>102.08813333333332</v>
      </c>
      <c r="I74" s="30" t="e">
        <v>#N/A</v>
      </c>
      <c r="J74" s="29">
        <v>6</v>
      </c>
      <c r="K74" s="25" t="s">
        <v>20</v>
      </c>
      <c r="L74" s="25">
        <v>44180</v>
      </c>
      <c r="M74" s="27"/>
      <c r="N74" s="24" t="e">
        <f>VLOOKUP(L74,'Fine Wine'!$L$79:$L$90,1,0)</f>
        <v>#N/A</v>
      </c>
    </row>
    <row r="75" spans="1:14" s="24" customFormat="1" ht="30" hidden="1" customHeight="1">
      <c r="A75" s="24">
        <v>68467</v>
      </c>
      <c r="B75" s="25">
        <v>2011</v>
      </c>
      <c r="C75" s="27" t="s">
        <v>94</v>
      </c>
      <c r="D75" s="25" t="s">
        <v>93</v>
      </c>
      <c r="E75" s="25" t="s">
        <v>93</v>
      </c>
      <c r="F75" s="25" t="s">
        <v>66</v>
      </c>
      <c r="G75" s="25" t="s">
        <v>14</v>
      </c>
      <c r="H75" s="28">
        <v>79.78</v>
      </c>
      <c r="I75" s="30" t="e">
        <v>#N/A</v>
      </c>
      <c r="J75" s="29">
        <v>6</v>
      </c>
      <c r="K75" s="25" t="s">
        <v>20</v>
      </c>
      <c r="L75" s="25">
        <v>68467</v>
      </c>
      <c r="M75" s="27"/>
      <c r="N75" s="24" t="e">
        <f>VLOOKUP(L75,'Fine Wine'!$L$79:$L$90,1,0)</f>
        <v>#N/A</v>
      </c>
    </row>
    <row r="76" spans="1:14" s="24" customFormat="1" ht="30" hidden="1" customHeight="1">
      <c r="A76" s="24">
        <v>71620</v>
      </c>
      <c r="B76" s="25">
        <v>2005</v>
      </c>
      <c r="C76" s="27" t="s">
        <v>112</v>
      </c>
      <c r="D76" s="25" t="s">
        <v>93</v>
      </c>
      <c r="E76" s="25" t="s">
        <v>93</v>
      </c>
      <c r="F76" s="25" t="s">
        <v>66</v>
      </c>
      <c r="G76" s="25" t="s">
        <v>110</v>
      </c>
      <c r="H76" s="28">
        <v>625.90105882352941</v>
      </c>
      <c r="I76" s="30" t="e">
        <v>#N/A</v>
      </c>
      <c r="J76" s="29">
        <v>3</v>
      </c>
      <c r="K76" s="25" t="s">
        <v>113</v>
      </c>
      <c r="L76" s="25">
        <v>71620</v>
      </c>
      <c r="M76" s="27"/>
      <c r="N76" s="24" t="e">
        <f>VLOOKUP(L76,'Fine Wine'!$L$79:$L$90,1,0)</f>
        <v>#N/A</v>
      </c>
    </row>
    <row r="77" spans="1:14" s="24" customFormat="1" ht="30" hidden="1" customHeight="1">
      <c r="A77" s="24">
        <v>45668</v>
      </c>
      <c r="B77" s="25">
        <v>2022</v>
      </c>
      <c r="C77" s="27" t="s">
        <v>183</v>
      </c>
      <c r="D77" s="25" t="s">
        <v>180</v>
      </c>
      <c r="E77" s="25" t="s">
        <v>81</v>
      </c>
      <c r="F77" s="25" t="s">
        <v>66</v>
      </c>
      <c r="G77" s="25" t="s">
        <v>19</v>
      </c>
      <c r="H77" s="28">
        <v>174.35133333333332</v>
      </c>
      <c r="I77" s="30" t="e">
        <v>#N/A</v>
      </c>
      <c r="J77" s="29">
        <v>6</v>
      </c>
      <c r="K77" s="25" t="s">
        <v>20</v>
      </c>
      <c r="L77" s="25">
        <v>45668</v>
      </c>
      <c r="M77" s="27"/>
      <c r="N77" s="24" t="e">
        <f>VLOOKUP(L77,'Fine Wine'!$L$79:$L$90,1,0)</f>
        <v>#N/A</v>
      </c>
    </row>
    <row r="78" spans="1:14" s="24" customFormat="1" ht="30" hidden="1" customHeight="1">
      <c r="A78" s="24">
        <v>44655</v>
      </c>
      <c r="B78" s="25">
        <v>2019</v>
      </c>
      <c r="C78" s="27" t="s">
        <v>199</v>
      </c>
      <c r="D78" s="25" t="s">
        <v>198</v>
      </c>
      <c r="E78" s="25" t="s">
        <v>108</v>
      </c>
      <c r="F78" s="25" t="s">
        <v>66</v>
      </c>
      <c r="G78" s="25" t="s">
        <v>19</v>
      </c>
      <c r="H78" s="28">
        <v>119.65030769230769</v>
      </c>
      <c r="I78" s="30" t="e">
        <v>#N/A</v>
      </c>
      <c r="J78" s="29">
        <v>6</v>
      </c>
      <c r="K78" s="25" t="s">
        <v>20</v>
      </c>
      <c r="L78" s="25">
        <v>44655</v>
      </c>
      <c r="M78" s="27"/>
      <c r="N78" s="24" t="e">
        <f>VLOOKUP(L78,'Fine Wine'!$L$79:$L$90,1,0)</f>
        <v>#N/A</v>
      </c>
    </row>
    <row r="79" spans="1:14" s="24" customFormat="1" ht="30" hidden="1" customHeight="1">
      <c r="A79" s="24">
        <v>74682</v>
      </c>
      <c r="B79" s="25">
        <v>2013</v>
      </c>
      <c r="C79" s="27" t="s">
        <v>182</v>
      </c>
      <c r="D79" s="25" t="s">
        <v>180</v>
      </c>
      <c r="E79" s="25" t="s">
        <v>81</v>
      </c>
      <c r="F79" s="25" t="s">
        <v>66</v>
      </c>
      <c r="G79" s="25" t="s">
        <v>19</v>
      </c>
      <c r="H79" s="28">
        <v>84.55</v>
      </c>
      <c r="I79" s="30" t="e">
        <v>#N/A</v>
      </c>
      <c r="J79" s="29">
        <v>12</v>
      </c>
      <c r="K79" s="25" t="s">
        <v>74</v>
      </c>
      <c r="L79" s="25">
        <v>74682</v>
      </c>
      <c r="M79" s="27"/>
      <c r="N79" s="24" t="e">
        <f>VLOOKUP(L79,'Fine Wine'!$L$79:$L$90,1,0)</f>
        <v>#N/A</v>
      </c>
    </row>
    <row r="80" spans="1:14" s="24" customFormat="1" ht="30" hidden="1" customHeight="1">
      <c r="A80" s="24">
        <v>41142</v>
      </c>
      <c r="B80" s="25">
        <v>2003</v>
      </c>
      <c r="C80" s="27" t="s">
        <v>345</v>
      </c>
      <c r="D80" s="25" t="s">
        <v>346</v>
      </c>
      <c r="E80" s="25" t="s">
        <v>81</v>
      </c>
      <c r="F80" s="25" t="s">
        <v>66</v>
      </c>
      <c r="G80" s="25" t="s">
        <v>19</v>
      </c>
      <c r="H80" s="28">
        <v>2552.2192941176472</v>
      </c>
      <c r="I80" s="30" t="e">
        <v>#N/A</v>
      </c>
      <c r="J80" s="29">
        <v>3</v>
      </c>
      <c r="K80" s="25" t="s">
        <v>16</v>
      </c>
      <c r="L80" s="25">
        <v>41142</v>
      </c>
      <c r="M80" s="27"/>
      <c r="N80" s="24" t="e">
        <f>VLOOKUP(L80,'Fine Wine'!$L$79:$L$90,1,0)</f>
        <v>#N/A</v>
      </c>
    </row>
    <row r="81" spans="1:14" s="24" customFormat="1" ht="30" hidden="1" customHeight="1">
      <c r="A81" s="24">
        <v>45772</v>
      </c>
      <c r="B81" s="25">
        <v>2006</v>
      </c>
      <c r="C81" s="27" t="s">
        <v>208</v>
      </c>
      <c r="D81" s="25" t="s">
        <v>109</v>
      </c>
      <c r="E81" s="25" t="s">
        <v>108</v>
      </c>
      <c r="F81" s="25" t="s">
        <v>66</v>
      </c>
      <c r="G81" s="25" t="s">
        <v>19</v>
      </c>
      <c r="H81" s="28" t="s">
        <v>209</v>
      </c>
      <c r="I81" s="30" t="e">
        <v>#N/A</v>
      </c>
      <c r="J81" s="29">
        <v>1</v>
      </c>
      <c r="K81" s="25" t="s">
        <v>25</v>
      </c>
      <c r="L81" s="25">
        <v>45772</v>
      </c>
      <c r="M81" s="27"/>
      <c r="N81" s="24" t="e">
        <f>VLOOKUP(L81,'Fine Wine'!$L$79:$L$90,1,0)</f>
        <v>#N/A</v>
      </c>
    </row>
    <row r="82" spans="1:14" s="24" customFormat="1" ht="30" hidden="1" customHeight="1">
      <c r="A82" s="24">
        <v>45513</v>
      </c>
      <c r="B82" s="25">
        <v>2013</v>
      </c>
      <c r="C82" s="27" t="s">
        <v>210</v>
      </c>
      <c r="D82" s="25" t="s">
        <v>109</v>
      </c>
      <c r="E82" s="25" t="s">
        <v>108</v>
      </c>
      <c r="F82" s="25" t="s">
        <v>66</v>
      </c>
      <c r="G82" s="25" t="s">
        <v>19</v>
      </c>
      <c r="H82" s="28" t="s">
        <v>209</v>
      </c>
      <c r="I82" s="30" t="e">
        <v>#N/A</v>
      </c>
      <c r="J82" s="29">
        <v>3</v>
      </c>
      <c r="K82" s="25" t="s">
        <v>16</v>
      </c>
      <c r="L82" s="25">
        <v>45513</v>
      </c>
      <c r="M82" s="27"/>
      <c r="N82" s="24" t="e">
        <f>VLOOKUP(L82,'Fine Wine'!$L$79:$L$90,1,0)</f>
        <v>#N/A</v>
      </c>
    </row>
    <row r="83" spans="1:14" s="24" customFormat="1" ht="30" hidden="1" customHeight="1">
      <c r="A83" s="24">
        <v>41500</v>
      </c>
      <c r="B83" s="25">
        <v>2017</v>
      </c>
      <c r="C83" s="27" t="s">
        <v>347</v>
      </c>
      <c r="D83" s="25" t="s">
        <v>90</v>
      </c>
      <c r="E83" s="25" t="s">
        <v>81</v>
      </c>
      <c r="F83" s="25" t="s">
        <v>66</v>
      </c>
      <c r="G83" s="25" t="s">
        <v>14</v>
      </c>
      <c r="H83" s="28">
        <v>77.15506666666667</v>
      </c>
      <c r="I83" s="30" t="e">
        <v>#N/A</v>
      </c>
      <c r="J83" s="29">
        <v>6</v>
      </c>
      <c r="K83" s="25" t="s">
        <v>20</v>
      </c>
      <c r="L83" s="25">
        <v>41500</v>
      </c>
      <c r="M83" s="27"/>
      <c r="N83" s="24" t="e">
        <f>VLOOKUP(L83,'Fine Wine'!$L$79:$L$90,1,0)</f>
        <v>#N/A</v>
      </c>
    </row>
    <row r="84" spans="1:14" s="24" customFormat="1" ht="30" hidden="1" customHeight="1">
      <c r="A84" s="24">
        <v>4318918</v>
      </c>
      <c r="B84" s="25">
        <v>2018</v>
      </c>
      <c r="C84" s="27" t="s">
        <v>83</v>
      </c>
      <c r="D84" s="25" t="s">
        <v>82</v>
      </c>
      <c r="E84" s="25" t="s">
        <v>81</v>
      </c>
      <c r="F84" s="25" t="s">
        <v>66</v>
      </c>
      <c r="G84" s="25" t="s">
        <v>14</v>
      </c>
      <c r="H84" s="28">
        <v>49.970533333333329</v>
      </c>
      <c r="I84" s="30" t="e">
        <v>#N/A</v>
      </c>
      <c r="J84" s="29">
        <v>6</v>
      </c>
      <c r="K84" s="25" t="s">
        <v>20</v>
      </c>
      <c r="L84" s="25">
        <v>4318918</v>
      </c>
      <c r="M84" s="27"/>
      <c r="N84" s="24" t="e">
        <f>VLOOKUP(L84,'Fine Wine'!$L$79:$L$90,1,0)</f>
        <v>#N/A</v>
      </c>
    </row>
    <row r="85" spans="1:14" s="24" customFormat="1" ht="30" hidden="1" customHeight="1">
      <c r="A85" s="24">
        <v>45636</v>
      </c>
      <c r="B85" s="25">
        <v>2016</v>
      </c>
      <c r="C85" s="27" t="s">
        <v>141</v>
      </c>
      <c r="D85" s="25" t="s">
        <v>129</v>
      </c>
      <c r="E85" s="25" t="s">
        <v>65</v>
      </c>
      <c r="F85" s="25" t="s">
        <v>66</v>
      </c>
      <c r="G85" s="25" t="s">
        <v>19</v>
      </c>
      <c r="H85" s="28">
        <v>208</v>
      </c>
      <c r="I85" s="30" t="e">
        <v>#N/A</v>
      </c>
      <c r="J85" s="29">
        <v>6</v>
      </c>
      <c r="K85" s="25" t="s">
        <v>20</v>
      </c>
      <c r="L85" s="25">
        <v>45636</v>
      </c>
      <c r="M85" s="27" t="s">
        <v>70</v>
      </c>
      <c r="N85" s="24" t="e">
        <f>VLOOKUP(L85,'Fine Wine'!$L$79:$L$90,1,0)</f>
        <v>#N/A</v>
      </c>
    </row>
    <row r="86" spans="1:14" s="24" customFormat="1" ht="30" hidden="1" customHeight="1">
      <c r="A86" s="24">
        <v>45705</v>
      </c>
      <c r="B86" s="25">
        <v>2020</v>
      </c>
      <c r="C86" s="27" t="s">
        <v>177</v>
      </c>
      <c r="D86" s="25" t="s">
        <v>178</v>
      </c>
      <c r="E86" s="25" t="s">
        <v>81</v>
      </c>
      <c r="F86" s="25" t="s">
        <v>66</v>
      </c>
      <c r="G86" s="25" t="s">
        <v>19</v>
      </c>
      <c r="H86" s="28"/>
      <c r="I86" s="30" t="e">
        <v>#N/A</v>
      </c>
      <c r="J86" s="29">
        <v>6</v>
      </c>
      <c r="K86" s="25" t="s">
        <v>20</v>
      </c>
      <c r="L86" s="25">
        <v>45705</v>
      </c>
      <c r="M86" s="27"/>
      <c r="N86" s="24" t="e">
        <f>VLOOKUP(L86,'Fine Wine'!$L$79:$L$90,1,0)</f>
        <v>#N/A</v>
      </c>
    </row>
    <row r="87" spans="1:14" s="24" customFormat="1" ht="30" hidden="1" customHeight="1">
      <c r="A87" s="24">
        <v>44929</v>
      </c>
      <c r="B87" s="25">
        <v>1980</v>
      </c>
      <c r="C87" s="27" t="s">
        <v>101</v>
      </c>
      <c r="D87" s="25" t="s">
        <v>93</v>
      </c>
      <c r="E87" s="25" t="s">
        <v>93</v>
      </c>
      <c r="F87" s="25" t="s">
        <v>66</v>
      </c>
      <c r="G87" s="25" t="s">
        <v>14</v>
      </c>
      <c r="H87" s="28">
        <v>152.71773333333331</v>
      </c>
      <c r="I87" s="30" t="e">
        <v>#N/A</v>
      </c>
      <c r="J87" s="29">
        <v>1</v>
      </c>
      <c r="K87" s="25" t="s">
        <v>97</v>
      </c>
      <c r="L87" s="25">
        <v>44929</v>
      </c>
      <c r="M87" s="27"/>
      <c r="N87" s="24" t="e">
        <f>VLOOKUP(L87,'Fine Wine'!$L$79:$L$90,1,0)</f>
        <v>#N/A</v>
      </c>
    </row>
    <row r="88" spans="1:14" s="24" customFormat="1" ht="30" hidden="1" customHeight="1">
      <c r="A88" s="24">
        <v>75953</v>
      </c>
      <c r="B88" s="25">
        <v>2000</v>
      </c>
      <c r="C88" s="27" t="s">
        <v>96</v>
      </c>
      <c r="D88" s="25" t="s">
        <v>93</v>
      </c>
      <c r="E88" s="25" t="s">
        <v>93</v>
      </c>
      <c r="F88" s="25" t="s">
        <v>66</v>
      </c>
      <c r="G88" s="25" t="s">
        <v>14</v>
      </c>
      <c r="H88" s="28">
        <v>88.67</v>
      </c>
      <c r="I88" s="30" t="e">
        <v>#N/A</v>
      </c>
      <c r="J88" s="29">
        <v>1</v>
      </c>
      <c r="K88" s="25" t="s">
        <v>97</v>
      </c>
      <c r="L88" s="25">
        <v>75953</v>
      </c>
      <c r="M88" s="27"/>
      <c r="N88" s="24" t="e">
        <f>VLOOKUP(L88,'Fine Wine'!$L$79:$L$90,1,0)</f>
        <v>#N/A</v>
      </c>
    </row>
    <row r="89" spans="1:14" s="24" customFormat="1" ht="30" hidden="1" customHeight="1">
      <c r="A89" s="24">
        <v>75006</v>
      </c>
      <c r="B89" s="25">
        <v>1987</v>
      </c>
      <c r="C89" s="27" t="s">
        <v>99</v>
      </c>
      <c r="D89" s="25" t="s">
        <v>93</v>
      </c>
      <c r="E89" s="25" t="s">
        <v>93</v>
      </c>
      <c r="F89" s="25" t="s">
        <v>66</v>
      </c>
      <c r="G89" s="25" t="s">
        <v>14</v>
      </c>
      <c r="H89" s="28">
        <v>127.21</v>
      </c>
      <c r="I89" s="30" t="e">
        <v>#N/A</v>
      </c>
      <c r="J89" s="29">
        <v>1</v>
      </c>
      <c r="K89" s="25" t="s">
        <v>97</v>
      </c>
      <c r="L89" s="25">
        <v>75006</v>
      </c>
      <c r="M89" s="27" t="s">
        <v>130</v>
      </c>
      <c r="N89" s="24" t="e">
        <f>VLOOKUP(L89,'Fine Wine'!$L$79:$L$90,1,0)</f>
        <v>#N/A</v>
      </c>
    </row>
    <row r="90" spans="1:14" s="24" customFormat="1" ht="30" hidden="1" customHeight="1">
      <c r="A90" s="24">
        <v>45644</v>
      </c>
      <c r="B90" s="25">
        <v>2016</v>
      </c>
      <c r="C90" s="27" t="s">
        <v>128</v>
      </c>
      <c r="D90" s="25" t="s">
        <v>129</v>
      </c>
      <c r="E90" s="25" t="s">
        <v>65</v>
      </c>
      <c r="F90" s="25" t="s">
        <v>66</v>
      </c>
      <c r="G90" s="25" t="s">
        <v>19</v>
      </c>
      <c r="H90" s="28">
        <v>27</v>
      </c>
      <c r="I90" s="30" t="e">
        <v>#N/A</v>
      </c>
      <c r="J90" s="29">
        <v>6</v>
      </c>
      <c r="K90" s="25" t="s">
        <v>20</v>
      </c>
      <c r="L90" s="25">
        <v>45644</v>
      </c>
      <c r="M90" s="27" t="s">
        <v>70</v>
      </c>
      <c r="N90" s="24" t="e">
        <f>VLOOKUP(L90,'Fine Wine'!$L$79:$L$90,1,0)</f>
        <v>#N/A</v>
      </c>
    </row>
    <row r="91" spans="1:14" s="24" customFormat="1" ht="30" hidden="1" customHeight="1">
      <c r="A91" s="24">
        <v>72312</v>
      </c>
      <c r="B91" s="25">
        <v>2016</v>
      </c>
      <c r="C91" s="27" t="s">
        <v>149</v>
      </c>
      <c r="D91" s="25" t="s">
        <v>73</v>
      </c>
      <c r="E91" s="25" t="s">
        <v>65</v>
      </c>
      <c r="F91" s="25" t="s">
        <v>66</v>
      </c>
      <c r="G91" s="25" t="s">
        <v>19</v>
      </c>
      <c r="H91" s="28">
        <v>17.559999999999999</v>
      </c>
      <c r="I91" s="30" t="e">
        <v>#N/A</v>
      </c>
      <c r="J91" s="29">
        <v>6</v>
      </c>
      <c r="K91" s="25" t="s">
        <v>20</v>
      </c>
      <c r="L91" s="25">
        <v>72312</v>
      </c>
      <c r="M91" s="27" t="s">
        <v>70</v>
      </c>
      <c r="N91" s="24" t="e">
        <f>VLOOKUP(L91,'Fine Wine'!$L$79:$L$90,1,0)</f>
        <v>#N/A</v>
      </c>
    </row>
    <row r="92" spans="1:14" s="24" customFormat="1" ht="30" hidden="1" customHeight="1">
      <c r="A92" s="24">
        <v>44667</v>
      </c>
      <c r="B92" s="25">
        <v>2018</v>
      </c>
      <c r="C92" s="27" t="s">
        <v>348</v>
      </c>
      <c r="D92" s="25" t="s">
        <v>90</v>
      </c>
      <c r="E92" s="25" t="s">
        <v>81</v>
      </c>
      <c r="F92" s="25" t="s">
        <v>66</v>
      </c>
      <c r="G92" s="25" t="s">
        <v>14</v>
      </c>
      <c r="H92" s="28">
        <v>115.73226666666666</v>
      </c>
      <c r="I92" s="30" t="e">
        <v>#N/A</v>
      </c>
      <c r="J92" s="29">
        <v>6</v>
      </c>
      <c r="K92" s="25" t="s">
        <v>91</v>
      </c>
      <c r="L92" s="25">
        <v>44667</v>
      </c>
      <c r="M92" s="27"/>
      <c r="N92" s="24" t="e">
        <f>VLOOKUP(L92,'Fine Wine'!$L$79:$L$90,1,0)</f>
        <v>#N/A</v>
      </c>
    </row>
    <row r="93" spans="1:14" s="24" customFormat="1" ht="30" hidden="1" customHeight="1">
      <c r="A93" s="24">
        <v>71624</v>
      </c>
      <c r="B93" s="25">
        <v>2007</v>
      </c>
      <c r="C93" s="27" t="s">
        <v>104</v>
      </c>
      <c r="D93" s="25" t="s">
        <v>93</v>
      </c>
      <c r="E93" s="25" t="s">
        <v>93</v>
      </c>
      <c r="F93" s="25" t="s">
        <v>66</v>
      </c>
      <c r="G93" s="25" t="s">
        <v>14</v>
      </c>
      <c r="H93" s="28">
        <v>424.89524999999998</v>
      </c>
      <c r="I93" s="30" t="e">
        <v>#N/A</v>
      </c>
      <c r="J93" s="29">
        <v>1</v>
      </c>
      <c r="K93" s="25" t="s">
        <v>15</v>
      </c>
      <c r="L93" s="25">
        <v>71624</v>
      </c>
      <c r="M93" s="27"/>
      <c r="N93" s="24" t="e">
        <f>VLOOKUP(L93,'Fine Wine'!$L$79:$L$90,1,0)</f>
        <v>#N/A</v>
      </c>
    </row>
    <row r="94" spans="1:14" s="24" customFormat="1" ht="30" hidden="1" customHeight="1">
      <c r="A94" s="24">
        <v>72096</v>
      </c>
      <c r="B94" s="25">
        <v>2009</v>
      </c>
      <c r="C94" s="27" t="s">
        <v>103</v>
      </c>
      <c r="D94" s="25" t="s">
        <v>93</v>
      </c>
      <c r="E94" s="25" t="s">
        <v>93</v>
      </c>
      <c r="F94" s="25" t="s">
        <v>66</v>
      </c>
      <c r="G94" s="25" t="s">
        <v>14</v>
      </c>
      <c r="H94" s="28">
        <v>424.84674999999993</v>
      </c>
      <c r="I94" s="30" t="e">
        <v>#N/A</v>
      </c>
      <c r="J94" s="29">
        <v>1</v>
      </c>
      <c r="K94" s="25" t="s">
        <v>15</v>
      </c>
      <c r="L94" s="25">
        <v>72096</v>
      </c>
      <c r="M94" s="27"/>
      <c r="N94" s="24" t="e">
        <f>VLOOKUP(L94,'Fine Wine'!$L$79:$L$90,1,0)</f>
        <v>#N/A</v>
      </c>
    </row>
    <row r="95" spans="1:14" s="24" customFormat="1" ht="30" hidden="1" customHeight="1">
      <c r="A95" s="24">
        <v>44508</v>
      </c>
      <c r="B95" s="25">
        <v>2017</v>
      </c>
      <c r="C95" s="27" t="s">
        <v>160</v>
      </c>
      <c r="D95" s="25" t="s">
        <v>79</v>
      </c>
      <c r="E95" s="25" t="s">
        <v>65</v>
      </c>
      <c r="F95" s="25" t="s">
        <v>66</v>
      </c>
      <c r="G95" s="25" t="s">
        <v>19</v>
      </c>
      <c r="H95" s="28">
        <v>31.56</v>
      </c>
      <c r="I95" s="30" t="e">
        <v>#N/A</v>
      </c>
      <c r="J95" s="29">
        <v>6</v>
      </c>
      <c r="K95" s="25" t="s">
        <v>20</v>
      </c>
      <c r="L95" s="25">
        <v>44508</v>
      </c>
      <c r="M95" s="27" t="s">
        <v>161</v>
      </c>
      <c r="N95" s="24" t="e">
        <f>VLOOKUP(L95,'Fine Wine'!$L$79:$L$90,1,0)</f>
        <v>#N/A</v>
      </c>
    </row>
    <row r="96" spans="1:14" s="24" customFormat="1" ht="30" hidden="1" customHeight="1">
      <c r="A96" s="24">
        <v>45927</v>
      </c>
      <c r="B96" s="25">
        <v>2016</v>
      </c>
      <c r="C96" s="27" t="s">
        <v>212</v>
      </c>
      <c r="D96" s="25" t="s">
        <v>93</v>
      </c>
      <c r="E96" s="25" t="s">
        <v>93</v>
      </c>
      <c r="F96" s="25" t="s">
        <v>349</v>
      </c>
      <c r="G96" s="25" t="s">
        <v>14</v>
      </c>
      <c r="H96" s="28">
        <v>69.658533333333338</v>
      </c>
      <c r="I96" s="30" t="e">
        <v>#N/A</v>
      </c>
      <c r="J96" s="29">
        <v>6</v>
      </c>
      <c r="K96" s="25" t="s">
        <v>20</v>
      </c>
      <c r="L96" s="25">
        <v>45927</v>
      </c>
      <c r="M96" s="27"/>
      <c r="N96" s="24" t="e">
        <f>VLOOKUP(L96,'Fine Wine'!$L$79:$L$90,1,0)</f>
        <v>#N/A</v>
      </c>
    </row>
    <row r="97" spans="1:14" s="24" customFormat="1" ht="30" hidden="1" customHeight="1">
      <c r="A97" s="24">
        <v>4382517</v>
      </c>
      <c r="B97" s="25">
        <v>2017</v>
      </c>
      <c r="C97" s="27" t="s">
        <v>213</v>
      </c>
      <c r="D97" s="25" t="s">
        <v>107</v>
      </c>
      <c r="E97" s="25" t="s">
        <v>108</v>
      </c>
      <c r="F97" s="25" t="s">
        <v>349</v>
      </c>
      <c r="G97" s="25" t="s">
        <v>19</v>
      </c>
      <c r="H97" s="28">
        <v>69.238000000000014</v>
      </c>
      <c r="I97" s="30" t="e">
        <v>#N/A</v>
      </c>
      <c r="J97" s="29">
        <v>6</v>
      </c>
      <c r="K97" s="25" t="s">
        <v>20</v>
      </c>
      <c r="L97" s="25">
        <v>4382517</v>
      </c>
      <c r="M97" s="27"/>
      <c r="N97" s="24" t="e">
        <f>VLOOKUP(L97,'Fine Wine'!$L$79:$L$90,1,0)</f>
        <v>#N/A</v>
      </c>
    </row>
    <row r="98" spans="1:14" s="24" customFormat="1" ht="30" hidden="1" customHeight="1">
      <c r="A98" s="24">
        <v>43669</v>
      </c>
      <c r="B98" s="25">
        <v>2020</v>
      </c>
      <c r="C98" s="27" t="s">
        <v>214</v>
      </c>
      <c r="D98" s="25" t="s">
        <v>215</v>
      </c>
      <c r="E98" s="25" t="s">
        <v>215</v>
      </c>
      <c r="F98" s="25" t="s">
        <v>216</v>
      </c>
      <c r="G98" s="25" t="s">
        <v>14</v>
      </c>
      <c r="H98" s="28">
        <v>25.829599999999999</v>
      </c>
      <c r="I98" s="30" t="e">
        <v>#N/A</v>
      </c>
      <c r="J98" s="29">
        <v>6</v>
      </c>
      <c r="K98" s="25" t="s">
        <v>20</v>
      </c>
      <c r="L98" s="25">
        <v>43669</v>
      </c>
      <c r="M98" s="27"/>
      <c r="N98" s="24" t="e">
        <f>VLOOKUP(L98,'Fine Wine'!$L$79:$L$90,1,0)</f>
        <v>#N/A</v>
      </c>
    </row>
    <row r="99" spans="1:14" s="24" customFormat="1" ht="30" hidden="1" customHeight="1">
      <c r="A99" s="24">
        <v>45432</v>
      </c>
      <c r="B99" s="25">
        <v>2021</v>
      </c>
      <c r="C99" s="27" t="s">
        <v>217</v>
      </c>
      <c r="D99" s="25" t="s">
        <v>218</v>
      </c>
      <c r="E99" s="25" t="s">
        <v>218</v>
      </c>
      <c r="F99" s="25" t="s">
        <v>216</v>
      </c>
      <c r="G99" s="25" t="s">
        <v>14</v>
      </c>
      <c r="H99" s="28">
        <v>35.057066666666664</v>
      </c>
      <c r="I99" s="30" t="e">
        <v>#N/A</v>
      </c>
      <c r="J99" s="29">
        <v>6</v>
      </c>
      <c r="K99" s="25" t="s">
        <v>20</v>
      </c>
      <c r="L99" s="25">
        <v>45432</v>
      </c>
      <c r="M99" s="27"/>
      <c r="N99" s="24" t="e">
        <f>VLOOKUP(L99,'Fine Wine'!$L$79:$L$90,1,0)</f>
        <v>#N/A</v>
      </c>
    </row>
    <row r="100" spans="1:14" s="24" customFormat="1" ht="30" hidden="1" customHeight="1">
      <c r="A100" s="24">
        <v>45511</v>
      </c>
      <c r="B100" s="25">
        <v>2016</v>
      </c>
      <c r="C100" s="27" t="s">
        <v>227</v>
      </c>
      <c r="D100" s="25" t="s">
        <v>228</v>
      </c>
      <c r="E100" s="25" t="s">
        <v>228</v>
      </c>
      <c r="F100" s="25" t="s">
        <v>229</v>
      </c>
      <c r="G100" s="25" t="s">
        <v>14</v>
      </c>
      <c r="H100" s="28">
        <v>20.451066666666666</v>
      </c>
      <c r="I100" s="30" t="e">
        <v>#N/A</v>
      </c>
      <c r="J100" s="29">
        <v>6</v>
      </c>
      <c r="K100" s="25" t="s">
        <v>230</v>
      </c>
      <c r="L100" s="25">
        <v>45511</v>
      </c>
      <c r="M100" s="27"/>
      <c r="N100" s="24" t="e">
        <f>VLOOKUP(L100,'Fine Wine'!$L$79:$L$90,1,0)</f>
        <v>#N/A</v>
      </c>
    </row>
    <row r="101" spans="1:14" s="24" customFormat="1" ht="30" hidden="1" customHeight="1">
      <c r="A101" s="24">
        <v>44953</v>
      </c>
      <c r="B101" s="25">
        <v>2020</v>
      </c>
      <c r="C101" s="27" t="s">
        <v>245</v>
      </c>
      <c r="D101" s="25" t="s">
        <v>239</v>
      </c>
      <c r="E101" s="25" t="s">
        <v>240</v>
      </c>
      <c r="F101" s="25" t="s">
        <v>236</v>
      </c>
      <c r="G101" s="25" t="s">
        <v>14</v>
      </c>
      <c r="H101" s="28">
        <v>27.813333333333333</v>
      </c>
      <c r="I101" s="30" t="e">
        <v>#N/A</v>
      </c>
      <c r="J101" s="29">
        <v>6</v>
      </c>
      <c r="K101" s="25" t="s">
        <v>20</v>
      </c>
      <c r="L101" s="25">
        <v>44953</v>
      </c>
      <c r="M101" s="27"/>
      <c r="N101" s="24" t="e">
        <f>VLOOKUP(L101,'Fine Wine'!$L$79:$L$90,1,0)</f>
        <v>#N/A</v>
      </c>
    </row>
    <row r="102" spans="1:14" s="24" customFormat="1" ht="30" hidden="1" customHeight="1">
      <c r="A102" s="24">
        <v>4247419</v>
      </c>
      <c r="B102" s="25">
        <v>2019</v>
      </c>
      <c r="C102" s="27" t="s">
        <v>350</v>
      </c>
      <c r="D102" s="25" t="s">
        <v>239</v>
      </c>
      <c r="E102" s="25" t="s">
        <v>240</v>
      </c>
      <c r="F102" s="25" t="s">
        <v>236</v>
      </c>
      <c r="G102" s="25" t="s">
        <v>19</v>
      </c>
      <c r="H102" s="28">
        <v>34.57</v>
      </c>
      <c r="I102" s="30" t="e">
        <v>#N/A</v>
      </c>
      <c r="J102" s="29">
        <v>6</v>
      </c>
      <c r="K102" s="25" t="s">
        <v>20</v>
      </c>
      <c r="L102" s="25">
        <v>4247419</v>
      </c>
      <c r="M102" s="27"/>
      <c r="N102" s="24" t="e">
        <f>VLOOKUP(L102,'Fine Wine'!$L$79:$L$90,1,0)</f>
        <v>#N/A</v>
      </c>
    </row>
    <row r="103" spans="1:14" s="24" customFormat="1" ht="30" hidden="1" customHeight="1">
      <c r="A103" s="24">
        <v>42367</v>
      </c>
      <c r="B103" s="25">
        <v>2018</v>
      </c>
      <c r="C103" s="27" t="s">
        <v>258</v>
      </c>
      <c r="D103" s="25" t="s">
        <v>237</v>
      </c>
      <c r="E103" s="25" t="s">
        <v>237</v>
      </c>
      <c r="F103" s="25" t="s">
        <v>236</v>
      </c>
      <c r="G103" s="25" t="s">
        <v>19</v>
      </c>
      <c r="H103" s="28">
        <v>218.92840000000001</v>
      </c>
      <c r="I103" s="30" t="e">
        <v>#N/A</v>
      </c>
      <c r="J103" s="29">
        <v>1</v>
      </c>
      <c r="K103" s="25" t="s">
        <v>25</v>
      </c>
      <c r="L103" s="25">
        <v>42367</v>
      </c>
      <c r="M103" s="27"/>
      <c r="N103" s="24" t="e">
        <f>VLOOKUP(L103,'Fine Wine'!$L$79:$L$90,1,0)</f>
        <v>#N/A</v>
      </c>
    </row>
    <row r="104" spans="1:14" s="24" customFormat="1" ht="30" hidden="1" customHeight="1">
      <c r="A104" s="24">
        <v>44680</v>
      </c>
      <c r="B104" s="25">
        <v>2010</v>
      </c>
      <c r="C104" s="27" t="s">
        <v>248</v>
      </c>
      <c r="D104" s="25" t="s">
        <v>247</v>
      </c>
      <c r="E104" s="25" t="s">
        <v>240</v>
      </c>
      <c r="F104" s="25" t="s">
        <v>236</v>
      </c>
      <c r="G104" s="25" t="s">
        <v>14</v>
      </c>
      <c r="H104" s="28">
        <v>181.19653333333335</v>
      </c>
      <c r="I104" s="30" t="e">
        <v>#N/A</v>
      </c>
      <c r="J104" s="29">
        <v>1</v>
      </c>
      <c r="K104" s="25" t="s">
        <v>15</v>
      </c>
      <c r="L104" s="25">
        <v>44680</v>
      </c>
      <c r="M104" s="27"/>
      <c r="N104" s="24" t="e">
        <f>VLOOKUP(L104,'Fine Wine'!$L$79:$L$90,1,0)</f>
        <v>#N/A</v>
      </c>
    </row>
    <row r="105" spans="1:14" s="24" customFormat="1" ht="30" hidden="1" customHeight="1">
      <c r="A105" s="24">
        <v>44678</v>
      </c>
      <c r="B105" s="25">
        <v>2010</v>
      </c>
      <c r="C105" s="27" t="s">
        <v>351</v>
      </c>
      <c r="D105" s="25" t="s">
        <v>352</v>
      </c>
      <c r="E105" s="25" t="s">
        <v>352</v>
      </c>
      <c r="F105" s="25" t="s">
        <v>236</v>
      </c>
      <c r="G105" s="25" t="s">
        <v>110</v>
      </c>
      <c r="H105" s="28">
        <v>146.8372</v>
      </c>
      <c r="I105" s="30" t="e">
        <v>#N/A</v>
      </c>
      <c r="J105" s="29">
        <v>1</v>
      </c>
      <c r="K105" s="25" t="s">
        <v>97</v>
      </c>
      <c r="L105" s="25">
        <v>44678</v>
      </c>
      <c r="M105" s="27"/>
      <c r="N105" s="24" t="e">
        <f>VLOOKUP(L105,'Fine Wine'!$L$79:$L$90,1,0)</f>
        <v>#N/A</v>
      </c>
    </row>
    <row r="106" spans="1:14" s="24" customFormat="1" ht="30" hidden="1" customHeight="1">
      <c r="A106" s="24">
        <v>44893</v>
      </c>
      <c r="B106" s="25">
        <v>2016</v>
      </c>
      <c r="C106" s="27" t="s">
        <v>262</v>
      </c>
      <c r="D106" s="25" t="s">
        <v>249</v>
      </c>
      <c r="E106" s="25" t="s">
        <v>249</v>
      </c>
      <c r="F106" s="25" t="s">
        <v>236</v>
      </c>
      <c r="G106" s="25" t="s">
        <v>19</v>
      </c>
      <c r="H106" s="28">
        <v>72.95</v>
      </c>
      <c r="I106" s="30" t="e">
        <v>#N/A</v>
      </c>
      <c r="J106" s="29">
        <v>12</v>
      </c>
      <c r="K106" s="25" t="s">
        <v>74</v>
      </c>
      <c r="L106" s="25">
        <v>44893</v>
      </c>
      <c r="M106" s="27" t="s">
        <v>130</v>
      </c>
      <c r="N106" s="24" t="e">
        <f>VLOOKUP(L106,'Fine Wine'!$L$79:$L$90,1,0)</f>
        <v>#N/A</v>
      </c>
    </row>
    <row r="107" spans="1:14" s="24" customFormat="1" ht="30" hidden="1" customHeight="1">
      <c r="A107" s="24">
        <v>44960</v>
      </c>
      <c r="B107" s="25">
        <v>2019</v>
      </c>
      <c r="C107" s="27" t="s">
        <v>254</v>
      </c>
      <c r="D107" s="25" t="s">
        <v>237</v>
      </c>
      <c r="E107" s="25" t="s">
        <v>237</v>
      </c>
      <c r="F107" s="25" t="s">
        <v>236</v>
      </c>
      <c r="G107" s="25" t="s">
        <v>19</v>
      </c>
      <c r="H107" s="28">
        <v>63.357333333333337</v>
      </c>
      <c r="I107" s="30" t="e">
        <v>#N/A</v>
      </c>
      <c r="J107" s="29">
        <v>6</v>
      </c>
      <c r="K107" s="25" t="s">
        <v>20</v>
      </c>
      <c r="L107" s="25">
        <v>44960</v>
      </c>
      <c r="M107" s="27"/>
      <c r="N107" s="24" t="e">
        <f>VLOOKUP(L107,'Fine Wine'!$L$79:$L$90,1,0)</f>
        <v>#N/A</v>
      </c>
    </row>
    <row r="108" spans="1:14" s="24" customFormat="1" ht="30" hidden="1" customHeight="1">
      <c r="A108" s="24">
        <v>74980</v>
      </c>
      <c r="B108" s="25">
        <v>2015</v>
      </c>
      <c r="C108" s="27" t="s">
        <v>353</v>
      </c>
      <c r="D108" s="25" t="s">
        <v>237</v>
      </c>
      <c r="E108" s="25" t="s">
        <v>237</v>
      </c>
      <c r="F108" s="25" t="s">
        <v>236</v>
      </c>
      <c r="G108" s="25" t="s">
        <v>19</v>
      </c>
      <c r="H108" s="28">
        <v>86.3172</v>
      </c>
      <c r="I108" s="30" t="e">
        <v>#N/A</v>
      </c>
      <c r="J108" s="29">
        <v>1</v>
      </c>
      <c r="K108" s="25" t="s">
        <v>15</v>
      </c>
      <c r="L108" s="25">
        <v>74980</v>
      </c>
      <c r="M108" s="27"/>
      <c r="N108" s="24" t="e">
        <f>VLOOKUP(L108,'Fine Wine'!$L$79:$L$90,1,0)</f>
        <v>#N/A</v>
      </c>
    </row>
    <row r="109" spans="1:14" s="24" customFormat="1" ht="30" hidden="1" customHeight="1">
      <c r="A109" s="24">
        <v>7641816</v>
      </c>
      <c r="B109" s="25">
        <v>2016</v>
      </c>
      <c r="C109" s="27" t="s">
        <v>270</v>
      </c>
      <c r="D109" s="25" t="s">
        <v>271</v>
      </c>
      <c r="E109" s="25" t="s">
        <v>271</v>
      </c>
      <c r="F109" s="25" t="s">
        <v>268</v>
      </c>
      <c r="G109" s="25" t="s">
        <v>19</v>
      </c>
      <c r="H109" s="28">
        <v>55.361066666666666</v>
      </c>
      <c r="I109" s="30" t="e">
        <v>#N/A</v>
      </c>
      <c r="J109" s="29">
        <v>6</v>
      </c>
      <c r="K109" s="25" t="s">
        <v>20</v>
      </c>
      <c r="L109" s="25">
        <v>7641816</v>
      </c>
      <c r="M109" s="27"/>
      <c r="N109" s="24" t="e">
        <f>VLOOKUP(L109,'Fine Wine'!$L$79:$L$90,1,0)</f>
        <v>#N/A</v>
      </c>
    </row>
    <row r="110" spans="1:14" s="24" customFormat="1" ht="30" hidden="1" customHeight="1">
      <c r="A110" s="24">
        <v>45693</v>
      </c>
      <c r="B110" s="25" t="s">
        <v>95</v>
      </c>
      <c r="C110" s="27" t="s">
        <v>354</v>
      </c>
      <c r="D110" s="25" t="s">
        <v>280</v>
      </c>
      <c r="E110" s="25" t="s">
        <v>280</v>
      </c>
      <c r="F110" s="25" t="s">
        <v>281</v>
      </c>
      <c r="G110" s="25" t="s">
        <v>19</v>
      </c>
      <c r="H110" s="28">
        <v>68.521866666666668</v>
      </c>
      <c r="I110" s="30" t="e">
        <v>#N/A</v>
      </c>
      <c r="J110" s="29">
        <v>6</v>
      </c>
      <c r="K110" s="25" t="s">
        <v>230</v>
      </c>
      <c r="L110" s="25">
        <v>45693</v>
      </c>
      <c r="M110" s="27"/>
      <c r="N110" s="24" t="e">
        <f>VLOOKUP(L110,'Fine Wine'!$L$79:$L$90,1,0)</f>
        <v>#N/A</v>
      </c>
    </row>
    <row r="111" spans="1:14" s="24" customFormat="1" ht="30" hidden="1" customHeight="1">
      <c r="A111" s="24">
        <v>43403</v>
      </c>
      <c r="B111" s="25" t="s">
        <v>95</v>
      </c>
      <c r="C111" s="27" t="s">
        <v>283</v>
      </c>
      <c r="D111" s="25" t="s">
        <v>280</v>
      </c>
      <c r="E111" s="25" t="s">
        <v>280</v>
      </c>
      <c r="F111" s="25" t="s">
        <v>281</v>
      </c>
      <c r="G111" s="25" t="s">
        <v>76</v>
      </c>
      <c r="H111" s="28">
        <v>98.336000000000013</v>
      </c>
      <c r="I111" s="30" t="e">
        <v>#N/A</v>
      </c>
      <c r="J111" s="29">
        <v>6</v>
      </c>
      <c r="K111" s="25" t="s">
        <v>284</v>
      </c>
      <c r="L111" s="25">
        <v>43403</v>
      </c>
      <c r="M111" s="27"/>
      <c r="N111" s="24">
        <f>VLOOKUP(L111,'Fine Wine'!$L$79:$L$90,1,0)</f>
        <v>43403</v>
      </c>
    </row>
    <row r="112" spans="1:14" s="24" customFormat="1" ht="30" hidden="1" customHeight="1">
      <c r="A112" s="24">
        <v>44175</v>
      </c>
      <c r="B112" s="25">
        <v>2016</v>
      </c>
      <c r="C112" s="27" t="s">
        <v>302</v>
      </c>
      <c r="D112" s="25" t="s">
        <v>293</v>
      </c>
      <c r="E112" s="25" t="s">
        <v>294</v>
      </c>
      <c r="F112" s="25" t="s">
        <v>295</v>
      </c>
      <c r="G112" s="25" t="s">
        <v>19</v>
      </c>
      <c r="H112" s="28">
        <v>586.09</v>
      </c>
      <c r="I112" s="30" t="e">
        <v>#N/A</v>
      </c>
      <c r="J112" s="29">
        <v>3</v>
      </c>
      <c r="K112" s="25" t="s">
        <v>113</v>
      </c>
      <c r="L112" s="25">
        <v>44175</v>
      </c>
      <c r="M112" s="27"/>
      <c r="N112" s="24" t="e">
        <f>VLOOKUP(L112,'Fine Wine'!$L$79:$L$90,1,0)</f>
        <v>#N/A</v>
      </c>
    </row>
    <row r="113" spans="1:14" s="24" customFormat="1" ht="30" hidden="1" customHeight="1">
      <c r="A113" s="24">
        <v>41423</v>
      </c>
      <c r="B113" s="25">
        <v>2018</v>
      </c>
      <c r="C113" s="27" t="s">
        <v>300</v>
      </c>
      <c r="D113" s="25" t="s">
        <v>293</v>
      </c>
      <c r="E113" s="25" t="s">
        <v>294</v>
      </c>
      <c r="F113" s="25" t="s">
        <v>295</v>
      </c>
      <c r="G113" s="25" t="s">
        <v>19</v>
      </c>
      <c r="H113" s="28">
        <v>127.27</v>
      </c>
      <c r="I113" s="30" t="e">
        <v>#N/A</v>
      </c>
      <c r="J113" s="29">
        <v>12</v>
      </c>
      <c r="K113" s="25" t="s">
        <v>211</v>
      </c>
      <c r="L113" s="25">
        <v>41423</v>
      </c>
      <c r="M113" s="27"/>
      <c r="N113" s="24" t="e">
        <f>VLOOKUP(L113,'Fine Wine'!$L$79:$L$90,1,0)</f>
        <v>#N/A</v>
      </c>
    </row>
    <row r="114" spans="1:14" s="24" customFormat="1" ht="30" hidden="1" customHeight="1">
      <c r="A114" s="24">
        <v>44912</v>
      </c>
      <c r="B114" s="25" t="s">
        <v>95</v>
      </c>
      <c r="C114" s="27" t="s">
        <v>355</v>
      </c>
      <c r="D114" s="25" t="s">
        <v>293</v>
      </c>
      <c r="E114" s="25" t="s">
        <v>294</v>
      </c>
      <c r="F114" s="25" t="s">
        <v>295</v>
      </c>
      <c r="G114" s="25" t="s">
        <v>19</v>
      </c>
      <c r="H114" s="28">
        <v>125</v>
      </c>
      <c r="I114" s="30" t="e">
        <v>#N/A</v>
      </c>
      <c r="J114" s="29">
        <v>6</v>
      </c>
      <c r="K114" s="25" t="s">
        <v>20</v>
      </c>
      <c r="L114" s="25">
        <v>44912</v>
      </c>
      <c r="M114" s="27"/>
      <c r="N114" s="24" t="e">
        <f>VLOOKUP(L114,'Fine Wine'!$L$79:$L$90,1,0)</f>
        <v>#N/A</v>
      </c>
    </row>
    <row r="115" spans="1:14" s="24" customFormat="1" ht="30" hidden="1" customHeight="1">
      <c r="A115" s="24">
        <v>45358</v>
      </c>
      <c r="B115" s="25" t="s">
        <v>95</v>
      </c>
      <c r="C115" s="27" t="s">
        <v>356</v>
      </c>
      <c r="D115" s="25" t="s">
        <v>293</v>
      </c>
      <c r="E115" s="25" t="s">
        <v>294</v>
      </c>
      <c r="F115" s="25" t="s">
        <v>295</v>
      </c>
      <c r="G115" s="25" t="s">
        <v>19</v>
      </c>
      <c r="H115" s="28">
        <v>119</v>
      </c>
      <c r="I115" s="30" t="e">
        <v>#N/A</v>
      </c>
      <c r="J115" s="29">
        <v>6</v>
      </c>
      <c r="K115" s="25" t="s">
        <v>20</v>
      </c>
      <c r="L115" s="25">
        <v>45358</v>
      </c>
      <c r="M115" s="27"/>
      <c r="N115" s="24" t="e">
        <f>VLOOKUP(L115,'Fine Wine'!$L$79:$L$90,1,0)</f>
        <v>#N/A</v>
      </c>
    </row>
    <row r="116" spans="1:14" s="24" customFormat="1" ht="30" hidden="1" customHeight="1">
      <c r="A116" s="24">
        <v>44951</v>
      </c>
      <c r="B116" s="25">
        <v>2018</v>
      </c>
      <c r="C116" s="27" t="s">
        <v>298</v>
      </c>
      <c r="D116" s="25" t="s">
        <v>297</v>
      </c>
      <c r="E116" s="25" t="s">
        <v>294</v>
      </c>
      <c r="F116" s="25" t="s">
        <v>295</v>
      </c>
      <c r="G116" s="25" t="s">
        <v>14</v>
      </c>
      <c r="H116" s="28">
        <v>47.618266666666671</v>
      </c>
      <c r="I116" s="30" t="e">
        <v>#N/A</v>
      </c>
      <c r="J116" s="29">
        <v>6</v>
      </c>
      <c r="K116" s="25" t="s">
        <v>20</v>
      </c>
      <c r="L116" s="25">
        <v>44951</v>
      </c>
      <c r="M116" s="27"/>
      <c r="N116" s="24" t="e">
        <f>VLOOKUP(L116,'Fine Wine'!$L$79:$L$90,1,0)</f>
        <v>#N/A</v>
      </c>
    </row>
    <row r="117" spans="1:14" s="24" customFormat="1" ht="30" hidden="1" customHeight="1">
      <c r="A117" s="24">
        <v>44952</v>
      </c>
      <c r="B117" s="25">
        <v>2017</v>
      </c>
      <c r="C117" s="27" t="s">
        <v>305</v>
      </c>
      <c r="D117" s="25" t="s">
        <v>297</v>
      </c>
      <c r="E117" s="25" t="s">
        <v>294</v>
      </c>
      <c r="F117" s="25" t="s">
        <v>295</v>
      </c>
      <c r="G117" s="25" t="s">
        <v>19</v>
      </c>
      <c r="H117" s="28">
        <v>47.618266666666671</v>
      </c>
      <c r="I117" s="30" t="e">
        <v>#N/A</v>
      </c>
      <c r="J117" s="29">
        <v>6</v>
      </c>
      <c r="K117" s="25" t="s">
        <v>20</v>
      </c>
      <c r="L117" s="25">
        <v>44952</v>
      </c>
      <c r="M117" s="27"/>
      <c r="N117" s="24" t="e">
        <f>VLOOKUP(L117,'Fine Wine'!$L$79:$L$90,1,0)</f>
        <v>#N/A</v>
      </c>
    </row>
    <row r="118" spans="1:14" s="24" customFormat="1" ht="30" hidden="1" customHeight="1">
      <c r="A118" s="24">
        <v>44604</v>
      </c>
      <c r="B118" s="25">
        <v>2019</v>
      </c>
      <c r="C118" s="27" t="s">
        <v>304</v>
      </c>
      <c r="D118" s="25" t="s">
        <v>297</v>
      </c>
      <c r="E118" s="25" t="s">
        <v>294</v>
      </c>
      <c r="F118" s="25" t="s">
        <v>295</v>
      </c>
      <c r="G118" s="25" t="s">
        <v>19</v>
      </c>
      <c r="H118" s="28">
        <v>31.7148</v>
      </c>
      <c r="I118" s="30" t="e">
        <v>#N/A</v>
      </c>
      <c r="J118" s="29">
        <v>12</v>
      </c>
      <c r="K118" s="25" t="s">
        <v>74</v>
      </c>
      <c r="L118" s="25">
        <v>44604</v>
      </c>
      <c r="M118" s="27"/>
      <c r="N118" s="24" t="e">
        <f>VLOOKUP(L118,'Fine Wine'!$L$79:$L$90,1,0)</f>
        <v>#N/A</v>
      </c>
    </row>
    <row r="119" spans="1:14" s="24" customFormat="1" ht="30" hidden="1" customHeight="1">
      <c r="A119" s="24">
        <v>44138</v>
      </c>
      <c r="B119" s="25">
        <v>2020</v>
      </c>
      <c r="C119" s="27" t="s">
        <v>357</v>
      </c>
      <c r="D119" s="25" t="s">
        <v>12</v>
      </c>
      <c r="E119" s="25" t="s">
        <v>12</v>
      </c>
      <c r="F119" s="25" t="s">
        <v>13</v>
      </c>
      <c r="G119" s="25" t="s">
        <v>19</v>
      </c>
      <c r="H119" s="28">
        <v>150.76026666666667</v>
      </c>
      <c r="I119" s="30" t="e">
        <v>#N/A</v>
      </c>
      <c r="J119" s="29">
        <v>1</v>
      </c>
      <c r="K119" s="25" t="s">
        <v>16</v>
      </c>
      <c r="L119" s="25">
        <v>44138</v>
      </c>
      <c r="M119" s="27" t="s">
        <v>308</v>
      </c>
      <c r="N119" s="24" t="e">
        <f>VLOOKUP(L119,'Fine Wine'!$L$79:$L$90,1,0)</f>
        <v>#N/A</v>
      </c>
    </row>
    <row r="120" spans="1:14" s="24" customFormat="1" ht="30" hidden="1" customHeight="1">
      <c r="A120" s="24">
        <v>43313</v>
      </c>
      <c r="B120" s="25">
        <v>2020</v>
      </c>
      <c r="C120" s="27" t="s">
        <v>358</v>
      </c>
      <c r="D120" s="25" t="s">
        <v>12</v>
      </c>
      <c r="E120" s="25" t="s">
        <v>12</v>
      </c>
      <c r="F120" s="25" t="s">
        <v>13</v>
      </c>
      <c r="G120" s="25" t="s">
        <v>19</v>
      </c>
      <c r="H120" s="28">
        <v>107.13213333333334</v>
      </c>
      <c r="I120" s="30" t="e">
        <v>#N/A</v>
      </c>
      <c r="J120" s="29">
        <v>1</v>
      </c>
      <c r="K120" s="25" t="s">
        <v>15</v>
      </c>
      <c r="L120" s="25">
        <v>43313</v>
      </c>
      <c r="M120" s="27"/>
      <c r="N120" s="24" t="e">
        <f>VLOOKUP(L120,'Fine Wine'!$L$79:$L$90,1,0)</f>
        <v>#N/A</v>
      </c>
    </row>
    <row r="121" spans="1:14" s="24" customFormat="1" ht="30" hidden="1" customHeight="1">
      <c r="A121" s="24">
        <v>43210</v>
      </c>
      <c r="B121" s="25">
        <v>2019</v>
      </c>
      <c r="C121" s="27" t="s">
        <v>359</v>
      </c>
      <c r="D121" s="25" t="s">
        <v>12</v>
      </c>
      <c r="E121" s="25" t="s">
        <v>12</v>
      </c>
      <c r="F121" s="25" t="s">
        <v>13</v>
      </c>
      <c r="G121" s="25" t="s">
        <v>19</v>
      </c>
      <c r="H121" s="28">
        <v>161.41213333333334</v>
      </c>
      <c r="I121" s="30" t="e">
        <v>#N/A</v>
      </c>
      <c r="J121" s="29">
        <v>1</v>
      </c>
      <c r="K121" s="25" t="s">
        <v>15</v>
      </c>
      <c r="L121" s="25">
        <v>43210</v>
      </c>
      <c r="M121" s="27"/>
      <c r="N121" s="24" t="e">
        <f>VLOOKUP(L121,'Fine Wine'!$L$79:$L$90,1,0)</f>
        <v>#N/A</v>
      </c>
    </row>
    <row r="122" spans="1:14" s="24" customFormat="1" ht="30" hidden="1" customHeight="1">
      <c r="A122" s="24">
        <v>43076</v>
      </c>
      <c r="B122" s="25">
        <v>2020</v>
      </c>
      <c r="C122" s="27" t="s">
        <v>360</v>
      </c>
      <c r="D122" s="25" t="s">
        <v>12</v>
      </c>
      <c r="E122" s="25" t="s">
        <v>12</v>
      </c>
      <c r="F122" s="25" t="s">
        <v>13</v>
      </c>
      <c r="G122" s="25" t="s">
        <v>19</v>
      </c>
      <c r="H122" s="28">
        <v>94.985466666666682</v>
      </c>
      <c r="I122" s="30" t="e">
        <v>#N/A</v>
      </c>
      <c r="J122" s="29">
        <v>1</v>
      </c>
      <c r="K122" s="25" t="s">
        <v>15</v>
      </c>
      <c r="L122" s="25">
        <v>43076</v>
      </c>
      <c r="M122" s="27"/>
      <c r="N122" s="24" t="e">
        <f>VLOOKUP(L122,'Fine Wine'!$L$79:$L$90,1,0)</f>
        <v>#N/A</v>
      </c>
    </row>
    <row r="123" spans="1:14" s="24" customFormat="1" ht="30" hidden="1" customHeight="1">
      <c r="A123" s="24">
        <v>44376</v>
      </c>
      <c r="B123" s="25">
        <v>2019</v>
      </c>
      <c r="C123" s="27" t="s">
        <v>361</v>
      </c>
      <c r="D123" s="25" t="s">
        <v>362</v>
      </c>
      <c r="E123" s="25" t="s">
        <v>12</v>
      </c>
      <c r="F123" s="25" t="s">
        <v>13</v>
      </c>
      <c r="G123" s="25" t="s">
        <v>19</v>
      </c>
      <c r="H123" s="28">
        <v>194.77533333333335</v>
      </c>
      <c r="I123" s="30" t="e">
        <v>#N/A</v>
      </c>
      <c r="J123" s="29">
        <v>1</v>
      </c>
      <c r="K123" s="25" t="s">
        <v>25</v>
      </c>
      <c r="L123" s="25">
        <v>44376</v>
      </c>
      <c r="M123" s="27"/>
      <c r="N123" s="24" t="e">
        <f>VLOOKUP(L123,'Fine Wine'!$L$79:$L$90,1,0)</f>
        <v>#N/A</v>
      </c>
    </row>
    <row r="124" spans="1:14" s="24" customFormat="1" ht="30" hidden="1" customHeight="1">
      <c r="A124" s="24">
        <v>44375</v>
      </c>
      <c r="B124" s="25">
        <v>2019</v>
      </c>
      <c r="C124" s="27" t="s">
        <v>363</v>
      </c>
      <c r="D124" s="25" t="s">
        <v>362</v>
      </c>
      <c r="E124" s="25" t="s">
        <v>12</v>
      </c>
      <c r="F124" s="25" t="s">
        <v>13</v>
      </c>
      <c r="G124" s="25" t="s">
        <v>19</v>
      </c>
      <c r="H124" s="28">
        <v>100.0788</v>
      </c>
      <c r="I124" s="30" t="e">
        <v>#N/A</v>
      </c>
      <c r="J124" s="29">
        <v>1</v>
      </c>
      <c r="K124" s="25" t="s">
        <v>15</v>
      </c>
      <c r="L124" s="25">
        <v>44375</v>
      </c>
      <c r="M124" s="27"/>
      <c r="N124" s="24" t="e">
        <f>VLOOKUP(L124,'Fine Wine'!$L$79:$L$90,1,0)</f>
        <v>#N/A</v>
      </c>
    </row>
    <row r="125" spans="1:14" s="24" customFormat="1" ht="30" hidden="1" customHeight="1">
      <c r="A125" s="24">
        <v>44930</v>
      </c>
      <c r="B125" s="25">
        <v>2019</v>
      </c>
      <c r="C125" s="27" t="s">
        <v>52</v>
      </c>
      <c r="D125" s="25" t="s">
        <v>48</v>
      </c>
      <c r="E125" s="25" t="s">
        <v>49</v>
      </c>
      <c r="F125" s="25" t="s">
        <v>50</v>
      </c>
      <c r="G125" s="25" t="s">
        <v>19</v>
      </c>
      <c r="H125" s="28">
        <v>57.569600000000001</v>
      </c>
      <c r="I125" s="30" t="e">
        <v>#N/A</v>
      </c>
      <c r="J125" s="29">
        <v>3</v>
      </c>
      <c r="K125" s="25" t="s">
        <v>16</v>
      </c>
      <c r="L125" s="25">
        <v>44930</v>
      </c>
      <c r="M125" s="27"/>
      <c r="N125" s="24" t="e">
        <f>VLOOKUP(L125,'Fine Wine'!$L$79:$L$90,1,0)</f>
        <v>#N/A</v>
      </c>
    </row>
    <row r="126" spans="1:14" s="24" customFormat="1" ht="30" hidden="1" customHeight="1">
      <c r="A126" s="24">
        <v>73950</v>
      </c>
      <c r="B126" s="25">
        <v>2012</v>
      </c>
      <c r="C126" s="27" t="s">
        <v>364</v>
      </c>
      <c r="D126" s="25" t="s">
        <v>78</v>
      </c>
      <c r="E126" s="25" t="s">
        <v>65</v>
      </c>
      <c r="F126" s="25" t="s">
        <v>66</v>
      </c>
      <c r="G126" s="25" t="s">
        <v>19</v>
      </c>
      <c r="H126" s="28">
        <v>19.593379222253759</v>
      </c>
      <c r="I126" s="30" t="e">
        <v>#N/A</v>
      </c>
      <c r="J126" s="29">
        <v>12</v>
      </c>
      <c r="K126" s="25" t="s">
        <v>74</v>
      </c>
      <c r="L126" s="25">
        <v>73950</v>
      </c>
      <c r="M126" s="27"/>
      <c r="N126" s="24" t="e">
        <f>VLOOKUP(L126,'Fine Wine'!$L$79:$L$90,1,0)</f>
        <v>#N/A</v>
      </c>
    </row>
    <row r="127" spans="1:14" s="24" customFormat="1" ht="30" hidden="1" customHeight="1">
      <c r="A127" s="24">
        <v>43292</v>
      </c>
      <c r="B127" s="25">
        <v>2006</v>
      </c>
      <c r="C127" s="27" t="s">
        <v>365</v>
      </c>
      <c r="D127" s="25" t="s">
        <v>366</v>
      </c>
      <c r="E127" s="25" t="s">
        <v>65</v>
      </c>
      <c r="F127" s="25" t="s">
        <v>66</v>
      </c>
      <c r="G127" s="25" t="s">
        <v>76</v>
      </c>
      <c r="H127" s="28">
        <v>18.27</v>
      </c>
      <c r="I127" s="30" t="e">
        <v>#N/A</v>
      </c>
      <c r="J127" s="29">
        <v>12</v>
      </c>
      <c r="K127" s="25" t="s">
        <v>211</v>
      </c>
      <c r="L127" s="25">
        <v>43292</v>
      </c>
      <c r="M127" s="27" t="s">
        <v>70</v>
      </c>
      <c r="N127" s="24" t="e">
        <f>VLOOKUP(L127,'Fine Wine'!$L$79:$L$90,1,0)</f>
        <v>#N/A</v>
      </c>
    </row>
    <row r="128" spans="1:14" s="24" customFormat="1" ht="30" hidden="1" customHeight="1">
      <c r="A128" s="24">
        <v>42826</v>
      </c>
      <c r="B128" s="25">
        <v>2019</v>
      </c>
      <c r="C128" s="27" t="s">
        <v>367</v>
      </c>
      <c r="D128" s="25" t="s">
        <v>108</v>
      </c>
      <c r="E128" s="25" t="s">
        <v>108</v>
      </c>
      <c r="F128" s="25" t="s">
        <v>66</v>
      </c>
      <c r="G128" s="25" t="s">
        <v>19</v>
      </c>
      <c r="H128" s="28">
        <v>34.22</v>
      </c>
      <c r="I128" s="30" t="e">
        <v>#N/A</v>
      </c>
      <c r="J128" s="29">
        <v>6</v>
      </c>
      <c r="K128" s="25" t="s">
        <v>20</v>
      </c>
      <c r="L128" s="25">
        <v>42826</v>
      </c>
      <c r="M128" s="27" t="s">
        <v>130</v>
      </c>
      <c r="N128" s="24" t="e">
        <f>VLOOKUP(L128,'Fine Wine'!$L$79:$L$90,1,0)</f>
        <v>#N/A</v>
      </c>
    </row>
    <row r="129" spans="1:14" s="24" customFormat="1" ht="30" hidden="1" customHeight="1">
      <c r="A129" s="24">
        <v>44492</v>
      </c>
      <c r="B129" s="25">
        <v>2015</v>
      </c>
      <c r="C129" s="27" t="s">
        <v>151</v>
      </c>
      <c r="D129" s="25" t="s">
        <v>73</v>
      </c>
      <c r="E129" s="25" t="s">
        <v>65</v>
      </c>
      <c r="F129" s="25" t="s">
        <v>66</v>
      </c>
      <c r="G129" s="25" t="s">
        <v>19</v>
      </c>
      <c r="H129" s="28">
        <v>32</v>
      </c>
      <c r="I129" s="30" t="e">
        <v>#N/A</v>
      </c>
      <c r="J129" s="29">
        <v>6</v>
      </c>
      <c r="K129" s="25" t="s">
        <v>20</v>
      </c>
      <c r="L129" s="25">
        <v>44492</v>
      </c>
      <c r="M129" s="27" t="s">
        <v>70</v>
      </c>
      <c r="N129" s="24" t="e">
        <f>VLOOKUP(L129,'Fine Wine'!$L$79:$L$90,1,0)</f>
        <v>#N/A</v>
      </c>
    </row>
    <row r="130" spans="1:14" s="24" customFormat="1" ht="30" hidden="1" customHeight="1">
      <c r="A130" s="24">
        <v>42757</v>
      </c>
      <c r="B130" s="25">
        <v>2015</v>
      </c>
      <c r="C130" s="27" t="s">
        <v>368</v>
      </c>
      <c r="D130" s="25" t="s">
        <v>93</v>
      </c>
      <c r="E130" s="25" t="s">
        <v>93</v>
      </c>
      <c r="F130" s="25" t="s">
        <v>66</v>
      </c>
      <c r="G130" s="25" t="s">
        <v>14</v>
      </c>
      <c r="H130" s="28">
        <v>52.58</v>
      </c>
      <c r="I130" s="30" t="e">
        <v>#N/A</v>
      </c>
      <c r="J130" s="29">
        <v>6</v>
      </c>
      <c r="K130" s="25" t="s">
        <v>20</v>
      </c>
      <c r="L130" s="25">
        <v>42757</v>
      </c>
      <c r="M130" s="27"/>
      <c r="N130" s="24" t="e">
        <f>VLOOKUP(L130,'Fine Wine'!$L$79:$L$90,1,0)</f>
        <v>#N/A</v>
      </c>
    </row>
    <row r="131" spans="1:14" s="24" customFormat="1" ht="30" hidden="1" customHeight="1">
      <c r="A131" s="24">
        <v>42681</v>
      </c>
      <c r="B131" s="25" t="s">
        <v>95</v>
      </c>
      <c r="C131" s="27" t="s">
        <v>369</v>
      </c>
      <c r="D131" s="25" t="s">
        <v>239</v>
      </c>
      <c r="E131" s="25" t="s">
        <v>240</v>
      </c>
      <c r="F131" s="25" t="s">
        <v>236</v>
      </c>
      <c r="G131" s="25" t="s">
        <v>19</v>
      </c>
      <c r="H131" s="28">
        <v>17.27</v>
      </c>
      <c r="I131" s="30" t="e">
        <v>#N/A</v>
      </c>
      <c r="J131" s="29">
        <v>2</v>
      </c>
      <c r="K131" s="25" t="s">
        <v>241</v>
      </c>
      <c r="L131" s="25">
        <v>42681</v>
      </c>
      <c r="M131" s="27"/>
      <c r="N131" s="24" t="e">
        <f>VLOOKUP(L131,'Fine Wine'!$L$79:$L$90,1,0)</f>
        <v>#N/A</v>
      </c>
    </row>
    <row r="132" spans="1:14" s="24" customFormat="1" ht="30" hidden="1" customHeight="1">
      <c r="A132" s="24">
        <v>44942</v>
      </c>
      <c r="B132" s="25">
        <v>2021</v>
      </c>
      <c r="C132" s="27" t="s">
        <v>370</v>
      </c>
      <c r="D132" s="25" t="s">
        <v>65</v>
      </c>
      <c r="E132" s="25" t="s">
        <v>65</v>
      </c>
      <c r="F132" s="25" t="s">
        <v>66</v>
      </c>
      <c r="G132" s="25" t="s">
        <v>14</v>
      </c>
      <c r="H132" s="28">
        <v>121.75</v>
      </c>
      <c r="I132" s="30">
        <v>6</v>
      </c>
      <c r="J132" s="29">
        <v>6</v>
      </c>
      <c r="K132" s="25" t="s">
        <v>20</v>
      </c>
      <c r="L132" s="25">
        <v>44942</v>
      </c>
      <c r="M132" s="27" t="s">
        <v>70</v>
      </c>
      <c r="N132" s="24" t="e">
        <f>VLOOKUP(L132,'Fine Wine'!$L$79:$L$90,1,0)</f>
        <v>#N/A</v>
      </c>
    </row>
    <row r="133" spans="1:14" s="24" customFormat="1" ht="30" hidden="1" customHeight="1">
      <c r="A133" s="24">
        <v>44918</v>
      </c>
      <c r="B133" s="25">
        <v>1989</v>
      </c>
      <c r="C133" s="27" t="s">
        <v>371</v>
      </c>
      <c r="D133" s="25" t="s">
        <v>372</v>
      </c>
      <c r="E133" s="25" t="s">
        <v>65</v>
      </c>
      <c r="F133" s="25" t="s">
        <v>66</v>
      </c>
      <c r="G133" s="25" t="s">
        <v>14</v>
      </c>
      <c r="H133" s="28">
        <v>56.73</v>
      </c>
      <c r="I133" s="30">
        <v>12</v>
      </c>
      <c r="J133" s="29">
        <v>6</v>
      </c>
      <c r="K133" s="25" t="s">
        <v>20</v>
      </c>
      <c r="L133" s="25">
        <v>44918</v>
      </c>
      <c r="M133" s="27" t="s">
        <v>70</v>
      </c>
      <c r="N133" s="24" t="e">
        <f>VLOOKUP(L133,'Fine Wine'!$L$79:$L$90,1,0)</f>
        <v>#N/A</v>
      </c>
    </row>
    <row r="134" spans="1:14" s="24" customFormat="1" ht="30" hidden="1" customHeight="1">
      <c r="A134" s="24">
        <v>44919</v>
      </c>
      <c r="B134" s="25">
        <v>2007</v>
      </c>
      <c r="C134" s="27" t="s">
        <v>373</v>
      </c>
      <c r="D134" s="25" t="s">
        <v>372</v>
      </c>
      <c r="E134" s="25" t="s">
        <v>65</v>
      </c>
      <c r="F134" s="25" t="s">
        <v>66</v>
      </c>
      <c r="G134" s="25" t="s">
        <v>14</v>
      </c>
      <c r="H134" s="28">
        <v>50.54</v>
      </c>
      <c r="I134" s="30">
        <v>12</v>
      </c>
      <c r="J134" s="29">
        <v>12</v>
      </c>
      <c r="K134" s="25" t="s">
        <v>74</v>
      </c>
      <c r="L134" s="25">
        <v>44919</v>
      </c>
      <c r="M134" s="27" t="s">
        <v>70</v>
      </c>
      <c r="N134" s="24" t="e">
        <f>VLOOKUP(L134,'Fine Wine'!$L$79:$L$90,1,0)</f>
        <v>#N/A</v>
      </c>
    </row>
    <row r="135" spans="1:14" s="24" customFormat="1" ht="30" hidden="1" customHeight="1">
      <c r="A135" s="24">
        <v>44904</v>
      </c>
      <c r="B135" s="25">
        <v>1989</v>
      </c>
      <c r="C135" s="27" t="s">
        <v>374</v>
      </c>
      <c r="D135" s="25" t="s">
        <v>129</v>
      </c>
      <c r="E135" s="25" t="s">
        <v>65</v>
      </c>
      <c r="F135" s="25" t="s">
        <v>66</v>
      </c>
      <c r="G135" s="25" t="s">
        <v>19</v>
      </c>
      <c r="H135" s="28">
        <v>952.59</v>
      </c>
      <c r="I135" s="30">
        <v>6</v>
      </c>
      <c r="J135" s="29">
        <v>6</v>
      </c>
      <c r="K135" s="25" t="s">
        <v>20</v>
      </c>
      <c r="L135" s="25">
        <v>44904</v>
      </c>
      <c r="M135" s="27" t="s">
        <v>70</v>
      </c>
      <c r="N135" s="24" t="e">
        <f>VLOOKUP(L135,'Fine Wine'!$L$79:$L$90,1,0)</f>
        <v>#N/A</v>
      </c>
    </row>
    <row r="136" spans="1:14" s="24" customFormat="1" ht="30" hidden="1" customHeight="1">
      <c r="A136" s="24">
        <v>44903</v>
      </c>
      <c r="B136" s="25">
        <v>1995</v>
      </c>
      <c r="C136" s="27" t="s">
        <v>375</v>
      </c>
      <c r="D136" s="25" t="s">
        <v>129</v>
      </c>
      <c r="E136" s="25" t="s">
        <v>65</v>
      </c>
      <c r="F136" s="25" t="s">
        <v>66</v>
      </c>
      <c r="G136" s="25" t="s">
        <v>19</v>
      </c>
      <c r="H136" s="28">
        <v>715.23</v>
      </c>
      <c r="I136" s="30">
        <v>6</v>
      </c>
      <c r="J136" s="29">
        <v>6</v>
      </c>
      <c r="K136" s="25" t="s">
        <v>20</v>
      </c>
      <c r="L136" s="25">
        <v>44903</v>
      </c>
      <c r="M136" s="27" t="s">
        <v>70</v>
      </c>
      <c r="N136" s="24" t="e">
        <f>VLOOKUP(L136,'Fine Wine'!$L$79:$L$90,1,0)</f>
        <v>#N/A</v>
      </c>
    </row>
    <row r="137" spans="1:14" s="24" customFormat="1" ht="30" hidden="1" customHeight="1">
      <c r="A137" s="24">
        <v>44907</v>
      </c>
      <c r="B137" s="25">
        <v>2003</v>
      </c>
      <c r="C137" s="27" t="s">
        <v>376</v>
      </c>
      <c r="D137" s="25" t="s">
        <v>129</v>
      </c>
      <c r="E137" s="25" t="s">
        <v>65</v>
      </c>
      <c r="F137" s="25" t="s">
        <v>66</v>
      </c>
      <c r="G137" s="25" t="s">
        <v>19</v>
      </c>
      <c r="H137" s="28">
        <v>596.46</v>
      </c>
      <c r="I137" s="30">
        <v>6</v>
      </c>
      <c r="J137" s="29">
        <v>6</v>
      </c>
      <c r="K137" s="25" t="s">
        <v>20</v>
      </c>
      <c r="L137" s="25">
        <v>44907</v>
      </c>
      <c r="M137" s="27" t="s">
        <v>70</v>
      </c>
      <c r="N137" s="24" t="e">
        <f>VLOOKUP(L137,'Fine Wine'!$L$79:$L$90,1,0)</f>
        <v>#N/A</v>
      </c>
    </row>
    <row r="138" spans="1:14" s="24" customFormat="1" ht="30" hidden="1" customHeight="1">
      <c r="A138" s="24">
        <v>44906</v>
      </c>
      <c r="B138" s="25">
        <v>2005</v>
      </c>
      <c r="C138" s="27" t="s">
        <v>377</v>
      </c>
      <c r="D138" s="25" t="s">
        <v>129</v>
      </c>
      <c r="E138" s="25" t="s">
        <v>65</v>
      </c>
      <c r="F138" s="25" t="s">
        <v>66</v>
      </c>
      <c r="G138" s="25" t="s">
        <v>19</v>
      </c>
      <c r="H138" s="28">
        <v>715.14</v>
      </c>
      <c r="I138" s="30">
        <v>3</v>
      </c>
      <c r="J138" s="29">
        <v>6</v>
      </c>
      <c r="K138" s="25" t="s">
        <v>20</v>
      </c>
      <c r="L138" s="25">
        <v>44906</v>
      </c>
      <c r="M138" s="27" t="s">
        <v>70</v>
      </c>
      <c r="N138" s="24" t="e">
        <f>VLOOKUP(L138,'Fine Wine'!$L$79:$L$90,1,0)</f>
        <v>#N/A</v>
      </c>
    </row>
    <row r="139" spans="1:14" s="24" customFormat="1" ht="30" hidden="1" customHeight="1">
      <c r="A139" s="24">
        <v>45442</v>
      </c>
      <c r="B139" s="25">
        <v>2006</v>
      </c>
      <c r="C139" s="27" t="s">
        <v>143</v>
      </c>
      <c r="D139" s="25" t="s">
        <v>129</v>
      </c>
      <c r="E139" s="25" t="s">
        <v>65</v>
      </c>
      <c r="F139" s="25" t="s">
        <v>66</v>
      </c>
      <c r="G139" s="25" t="s">
        <v>19</v>
      </c>
      <c r="H139" s="28">
        <v>525.26</v>
      </c>
      <c r="I139" s="30">
        <v>6</v>
      </c>
      <c r="J139" s="29">
        <v>6</v>
      </c>
      <c r="K139" s="25" t="s">
        <v>20</v>
      </c>
      <c r="L139" s="25">
        <v>45442</v>
      </c>
      <c r="M139" s="27" t="s">
        <v>70</v>
      </c>
      <c r="N139" s="24" t="e">
        <f>VLOOKUP(L139,'Fine Wine'!$L$79:$L$90,1,0)</f>
        <v>#N/A</v>
      </c>
    </row>
    <row r="140" spans="1:14" s="24" customFormat="1" ht="30" hidden="1" customHeight="1">
      <c r="A140" s="24">
        <v>44905</v>
      </c>
      <c r="B140" s="25">
        <v>2011</v>
      </c>
      <c r="C140" s="27" t="s">
        <v>378</v>
      </c>
      <c r="D140" s="25" t="s">
        <v>129</v>
      </c>
      <c r="E140" s="25" t="s">
        <v>65</v>
      </c>
      <c r="F140" s="25" t="s">
        <v>66</v>
      </c>
      <c r="G140" s="25" t="s">
        <v>19</v>
      </c>
      <c r="H140" s="28">
        <v>477.78</v>
      </c>
      <c r="I140" s="30">
        <v>6</v>
      </c>
      <c r="J140" s="29">
        <v>6</v>
      </c>
      <c r="K140" s="25" t="s">
        <v>20</v>
      </c>
      <c r="L140" s="25">
        <v>44905</v>
      </c>
      <c r="M140" s="27" t="s">
        <v>70</v>
      </c>
      <c r="N140" s="24" t="e">
        <f>VLOOKUP(L140,'Fine Wine'!$L$79:$L$90,1,0)</f>
        <v>#N/A</v>
      </c>
    </row>
    <row r="141" spans="1:14" s="24" customFormat="1" ht="30" hidden="1" customHeight="1">
      <c r="A141" s="24">
        <v>44911</v>
      </c>
      <c r="B141" s="25">
        <v>2010</v>
      </c>
      <c r="C141" s="27" t="s">
        <v>379</v>
      </c>
      <c r="D141" s="25" t="s">
        <v>129</v>
      </c>
      <c r="E141" s="25" t="s">
        <v>65</v>
      </c>
      <c r="F141" s="25" t="s">
        <v>66</v>
      </c>
      <c r="G141" s="25" t="s">
        <v>19</v>
      </c>
      <c r="H141" s="28">
        <v>287.89999999999998</v>
      </c>
      <c r="I141" s="30">
        <v>6</v>
      </c>
      <c r="J141" s="29">
        <v>6</v>
      </c>
      <c r="K141" s="25" t="s">
        <v>20</v>
      </c>
      <c r="L141" s="25">
        <v>44911</v>
      </c>
      <c r="M141" s="27" t="s">
        <v>70</v>
      </c>
      <c r="N141" s="24" t="e">
        <f>VLOOKUP(L141,'Fine Wine'!$L$79:$L$90,1,0)</f>
        <v>#N/A</v>
      </c>
    </row>
    <row r="142" spans="1:14" s="24" customFormat="1" ht="30" hidden="1" customHeight="1">
      <c r="A142" s="24">
        <v>44910</v>
      </c>
      <c r="B142" s="25">
        <v>2014</v>
      </c>
      <c r="C142" s="27" t="s">
        <v>380</v>
      </c>
      <c r="D142" s="25" t="s">
        <v>129</v>
      </c>
      <c r="E142" s="25" t="s">
        <v>65</v>
      </c>
      <c r="F142" s="25" t="s">
        <v>66</v>
      </c>
      <c r="G142" s="25" t="s">
        <v>19</v>
      </c>
      <c r="H142" s="28">
        <v>240.43</v>
      </c>
      <c r="I142" s="30">
        <v>6</v>
      </c>
      <c r="J142" s="29">
        <v>6</v>
      </c>
      <c r="K142" s="25" t="s">
        <v>20</v>
      </c>
      <c r="L142" s="25">
        <v>44910</v>
      </c>
      <c r="M142" s="27" t="s">
        <v>70</v>
      </c>
      <c r="N142" s="24" t="e">
        <f>VLOOKUP(L142,'Fine Wine'!$L$79:$L$90,1,0)</f>
        <v>#N/A</v>
      </c>
    </row>
    <row r="143" spans="1:14" s="24" customFormat="1" ht="30" hidden="1" customHeight="1">
      <c r="A143" s="24" t="s">
        <v>307</v>
      </c>
      <c r="B143" s="25">
        <v>2020</v>
      </c>
      <c r="C143" s="27" t="s">
        <v>381</v>
      </c>
      <c r="D143" s="25" t="s">
        <v>12</v>
      </c>
      <c r="E143" s="25" t="s">
        <v>12</v>
      </c>
      <c r="F143" s="25" t="s">
        <v>13</v>
      </c>
      <c r="G143" s="25" t="s">
        <v>14</v>
      </c>
      <c r="H143" s="28">
        <v>107.15253333333334</v>
      </c>
      <c r="I143" s="30">
        <v>0</v>
      </c>
      <c r="J143" s="29"/>
      <c r="K143" s="25" t="s">
        <v>15</v>
      </c>
      <c r="L143" s="25">
        <v>43208</v>
      </c>
      <c r="M143" s="27"/>
      <c r="N143" s="24" t="e">
        <f>VLOOKUP(L143,'Fine Wine'!$L$79:$L$90,1,0)</f>
        <v>#N/A</v>
      </c>
    </row>
    <row r="144" spans="1:14" s="24" customFormat="1" ht="30" hidden="1" customHeight="1">
      <c r="A144" s="24" t="s">
        <v>307</v>
      </c>
      <c r="B144" s="25">
        <v>2019</v>
      </c>
      <c r="C144" s="27" t="s">
        <v>326</v>
      </c>
      <c r="D144" s="25" t="s">
        <v>362</v>
      </c>
      <c r="E144" s="25" t="s">
        <v>12</v>
      </c>
      <c r="F144" s="25" t="s">
        <v>13</v>
      </c>
      <c r="G144" s="25" t="s">
        <v>19</v>
      </c>
      <c r="H144" s="28">
        <v>74.745466666666672</v>
      </c>
      <c r="I144" s="30">
        <v>0</v>
      </c>
      <c r="J144" s="29"/>
      <c r="K144" s="25" t="s">
        <v>257</v>
      </c>
      <c r="L144" s="25">
        <v>44363</v>
      </c>
      <c r="M144" s="27"/>
      <c r="N144" s="24" t="e">
        <f>VLOOKUP(L144,'Fine Wine'!$L$79:$L$90,1,0)</f>
        <v>#N/A</v>
      </c>
    </row>
    <row r="145" spans="1:14" s="24" customFormat="1" ht="30" hidden="1" customHeight="1">
      <c r="A145" s="24" t="s">
        <v>307</v>
      </c>
      <c r="B145" s="25">
        <v>2015</v>
      </c>
      <c r="C145" s="27" t="s">
        <v>382</v>
      </c>
      <c r="D145" s="25" t="s">
        <v>48</v>
      </c>
      <c r="E145" s="25" t="s">
        <v>49</v>
      </c>
      <c r="F145" s="25" t="s">
        <v>50</v>
      </c>
      <c r="G145" s="25" t="s">
        <v>14</v>
      </c>
      <c r="H145" s="28">
        <v>61.13</v>
      </c>
      <c r="I145" s="30">
        <v>0</v>
      </c>
      <c r="J145" s="29"/>
      <c r="K145" s="25" t="s">
        <v>20</v>
      </c>
      <c r="L145" s="25">
        <v>42818</v>
      </c>
      <c r="M145" s="27"/>
      <c r="N145" s="24" t="e">
        <f>VLOOKUP(L145,'Fine Wine'!$L$79:$L$90,1,0)</f>
        <v>#N/A</v>
      </c>
    </row>
    <row r="146" spans="1:14" s="24" customFormat="1" ht="30" hidden="1" customHeight="1">
      <c r="A146" s="24" t="s">
        <v>307</v>
      </c>
      <c r="B146" s="25">
        <v>2019</v>
      </c>
      <c r="C146" s="27" t="s">
        <v>84</v>
      </c>
      <c r="D146" s="25" t="s">
        <v>85</v>
      </c>
      <c r="E146" s="25" t="s">
        <v>81</v>
      </c>
      <c r="F146" s="25" t="s">
        <v>66</v>
      </c>
      <c r="G146" s="25" t="s">
        <v>14</v>
      </c>
      <c r="H146" s="28">
        <v>48.430533333333337</v>
      </c>
      <c r="I146" s="30">
        <v>0</v>
      </c>
      <c r="J146" s="29"/>
      <c r="K146" s="25" t="s">
        <v>20</v>
      </c>
      <c r="L146" s="25">
        <v>45307</v>
      </c>
      <c r="M146" s="27"/>
      <c r="N146" s="24" t="e">
        <f>VLOOKUP(L146,'Fine Wine'!$L$79:$L$90,1,0)</f>
        <v>#N/A</v>
      </c>
    </row>
    <row r="147" spans="1:14" s="24" customFormat="1" ht="30" hidden="1" customHeight="1">
      <c r="A147" s="24" t="s">
        <v>307</v>
      </c>
      <c r="B147" s="25">
        <v>2009</v>
      </c>
      <c r="C147" s="27" t="s">
        <v>335</v>
      </c>
      <c r="D147" s="25" t="s">
        <v>78</v>
      </c>
      <c r="E147" s="25" t="s">
        <v>65</v>
      </c>
      <c r="F147" s="25" t="s">
        <v>66</v>
      </c>
      <c r="G147" s="25" t="s">
        <v>19</v>
      </c>
      <c r="H147" s="28">
        <v>219</v>
      </c>
      <c r="I147" s="30">
        <v>0</v>
      </c>
      <c r="J147" s="29"/>
      <c r="K147" s="25" t="s">
        <v>20</v>
      </c>
      <c r="L147" s="25">
        <v>45352</v>
      </c>
      <c r="M147" s="27"/>
      <c r="N147" s="24" t="e">
        <f>VLOOKUP(L147,'Fine Wine'!$L$79:$L$90,1,0)</f>
        <v>#N/A</v>
      </c>
    </row>
    <row r="148" spans="1:14" s="24" customFormat="1" ht="30" hidden="1" customHeight="1">
      <c r="A148" s="24" t="s">
        <v>307</v>
      </c>
      <c r="B148" s="25">
        <v>2011</v>
      </c>
      <c r="C148" s="27" t="s">
        <v>383</v>
      </c>
      <c r="D148" s="25" t="s">
        <v>165</v>
      </c>
      <c r="E148" s="25" t="s">
        <v>65</v>
      </c>
      <c r="F148" s="25" t="s">
        <v>66</v>
      </c>
      <c r="G148" s="25" t="s">
        <v>19</v>
      </c>
      <c r="H148" s="28">
        <v>45.54</v>
      </c>
      <c r="I148" s="30">
        <v>0</v>
      </c>
      <c r="J148" s="29"/>
      <c r="K148" s="25" t="s">
        <v>20</v>
      </c>
      <c r="L148" s="25">
        <v>41925</v>
      </c>
      <c r="M148" s="27"/>
      <c r="N148" s="24" t="e">
        <f>VLOOKUP(L148,'Fine Wine'!$L$79:$L$90,1,0)</f>
        <v>#N/A</v>
      </c>
    </row>
    <row r="149" spans="1:14" s="24" customFormat="1" ht="30" hidden="1" customHeight="1">
      <c r="A149" s="24" t="s">
        <v>307</v>
      </c>
      <c r="B149" s="25">
        <v>2015</v>
      </c>
      <c r="C149" s="27" t="s">
        <v>162</v>
      </c>
      <c r="D149" s="25" t="s">
        <v>79</v>
      </c>
      <c r="E149" s="25" t="s">
        <v>65</v>
      </c>
      <c r="F149" s="25" t="s">
        <v>66</v>
      </c>
      <c r="G149" s="25" t="s">
        <v>19</v>
      </c>
      <c r="H149" s="28">
        <v>50</v>
      </c>
      <c r="I149" s="30">
        <v>0</v>
      </c>
      <c r="J149" s="29"/>
      <c r="K149" s="25" t="s">
        <v>20</v>
      </c>
      <c r="L149" s="25">
        <v>44333</v>
      </c>
      <c r="M149" s="27"/>
      <c r="N149" s="24" t="e">
        <f>VLOOKUP(L149,'Fine Wine'!$L$79:$L$90,1,0)</f>
        <v>#N/A</v>
      </c>
    </row>
    <row r="150" spans="1:14" s="24" customFormat="1" ht="30" hidden="1" customHeight="1">
      <c r="A150" s="24" t="s">
        <v>307</v>
      </c>
      <c r="B150" s="25">
        <v>1985</v>
      </c>
      <c r="C150" s="27" t="s">
        <v>313</v>
      </c>
      <c r="D150" s="25" t="s">
        <v>93</v>
      </c>
      <c r="E150" s="25" t="s">
        <v>93</v>
      </c>
      <c r="F150" s="25" t="s">
        <v>66</v>
      </c>
      <c r="G150" s="25" t="s">
        <v>14</v>
      </c>
      <c r="H150" s="28">
        <v>148.03933333333333</v>
      </c>
      <c r="I150" s="30">
        <v>0</v>
      </c>
      <c r="J150" s="29"/>
      <c r="K150" s="25" t="s">
        <v>97</v>
      </c>
      <c r="L150" s="25">
        <v>43066</v>
      </c>
      <c r="M150" s="27"/>
      <c r="N150" s="24" t="e">
        <f>VLOOKUP(L150,'Fine Wine'!$L$79:$L$90,1,0)</f>
        <v>#N/A</v>
      </c>
    </row>
    <row r="151" spans="1:14" s="24" customFormat="1" ht="30" hidden="1" customHeight="1">
      <c r="A151" s="24" t="s">
        <v>307</v>
      </c>
      <c r="B151" s="25">
        <v>2020</v>
      </c>
      <c r="C151" s="27" t="s">
        <v>312</v>
      </c>
      <c r="D151" s="25" t="s">
        <v>90</v>
      </c>
      <c r="E151" s="25" t="s">
        <v>81</v>
      </c>
      <c r="F151" s="25" t="s">
        <v>66</v>
      </c>
      <c r="G151" s="25" t="s">
        <v>14</v>
      </c>
      <c r="H151" s="28">
        <v>73.752133333333333</v>
      </c>
      <c r="I151" s="30">
        <v>0</v>
      </c>
      <c r="J151" s="29"/>
      <c r="K151" s="25" t="s">
        <v>20</v>
      </c>
      <c r="L151" s="25">
        <v>45304</v>
      </c>
      <c r="M151" s="27"/>
      <c r="N151" s="24" t="e">
        <f>VLOOKUP(L151,'Fine Wine'!$L$79:$L$90,1,0)</f>
        <v>#N/A</v>
      </c>
    </row>
    <row r="152" spans="1:14" s="24" customFormat="1" ht="30" hidden="1" customHeight="1">
      <c r="A152" s="24" t="s">
        <v>307</v>
      </c>
      <c r="B152" s="25">
        <v>2017</v>
      </c>
      <c r="C152" s="27" t="s">
        <v>384</v>
      </c>
      <c r="D152" s="25" t="s">
        <v>90</v>
      </c>
      <c r="E152" s="25" t="s">
        <v>81</v>
      </c>
      <c r="F152" s="25" t="s">
        <v>66</v>
      </c>
      <c r="G152" s="25" t="s">
        <v>14</v>
      </c>
      <c r="H152" s="28">
        <v>48.164133333333297</v>
      </c>
      <c r="I152" s="30">
        <v>0</v>
      </c>
      <c r="J152" s="29"/>
      <c r="K152" s="25" t="s">
        <v>20</v>
      </c>
      <c r="L152" s="25">
        <v>76159</v>
      </c>
      <c r="M152" s="27"/>
      <c r="N152" s="24" t="e">
        <f>VLOOKUP(L152,'Fine Wine'!$L$79:$L$90,1,0)</f>
        <v>#N/A</v>
      </c>
    </row>
    <row r="153" spans="1:14" s="24" customFormat="1" ht="30" hidden="1" customHeight="1">
      <c r="A153" s="24" t="s">
        <v>307</v>
      </c>
      <c r="B153" s="25">
        <v>2020</v>
      </c>
      <c r="C153" s="27" t="s">
        <v>385</v>
      </c>
      <c r="D153" s="25" t="s">
        <v>90</v>
      </c>
      <c r="E153" s="25" t="s">
        <v>81</v>
      </c>
      <c r="F153" s="25" t="s">
        <v>66</v>
      </c>
      <c r="G153" s="25" t="s">
        <v>14</v>
      </c>
      <c r="H153" s="28">
        <v>59.36613333333333</v>
      </c>
      <c r="I153" s="30">
        <v>0</v>
      </c>
      <c r="J153" s="29"/>
      <c r="K153" s="25" t="s">
        <v>20</v>
      </c>
      <c r="L153" s="25">
        <v>45302</v>
      </c>
      <c r="M153" s="27"/>
      <c r="N153" s="24" t="e">
        <f>VLOOKUP(L153,'Fine Wine'!$L$79:$L$90,1,0)</f>
        <v>#N/A</v>
      </c>
    </row>
    <row r="154" spans="1:14" s="24" customFormat="1" ht="30" hidden="1" customHeight="1">
      <c r="A154" s="24" t="s">
        <v>307</v>
      </c>
      <c r="B154" s="25">
        <v>2018</v>
      </c>
      <c r="C154" s="27" t="s">
        <v>386</v>
      </c>
      <c r="D154" s="25" t="s">
        <v>234</v>
      </c>
      <c r="E154" s="25" t="s">
        <v>235</v>
      </c>
      <c r="F154" s="25" t="s">
        <v>236</v>
      </c>
      <c r="G154" s="25" t="s">
        <v>14</v>
      </c>
      <c r="H154" s="28">
        <v>152.70666666666665</v>
      </c>
      <c r="I154" s="30">
        <v>-1.9979999999999998</v>
      </c>
      <c r="J154" s="29"/>
      <c r="K154" s="25" t="s">
        <v>20</v>
      </c>
      <c r="L154" s="25">
        <v>40572</v>
      </c>
      <c r="M154" s="27"/>
      <c r="N154" s="24" t="e">
        <f>VLOOKUP(L154,'Fine Wine'!$L$79:$L$90,1,0)</f>
        <v>#N/A</v>
      </c>
    </row>
    <row r="155" spans="1:14" s="24" customFormat="1" ht="30" hidden="1" customHeight="1">
      <c r="A155" s="24" t="s">
        <v>307</v>
      </c>
      <c r="B155" s="25">
        <v>2020</v>
      </c>
      <c r="C155" s="27" t="s">
        <v>314</v>
      </c>
      <c r="D155" s="25" t="s">
        <v>271</v>
      </c>
      <c r="E155" s="25" t="s">
        <v>271</v>
      </c>
      <c r="F155" s="25" t="s">
        <v>268</v>
      </c>
      <c r="G155" s="25" t="s">
        <v>14</v>
      </c>
      <c r="H155" s="28">
        <v>83.366133333333337</v>
      </c>
      <c r="I155" s="30">
        <v>0</v>
      </c>
      <c r="J155" s="29"/>
      <c r="K155" s="25" t="s">
        <v>315</v>
      </c>
      <c r="L155" s="25">
        <v>42583</v>
      </c>
      <c r="M155" s="27"/>
      <c r="N155" s="24" t="e">
        <f>VLOOKUP(L155,'Fine Wine'!$L$79:$L$90,1,0)</f>
        <v>#N/A</v>
      </c>
    </row>
    <row r="156" spans="1:14" s="24" customFormat="1" ht="30" hidden="1" customHeight="1">
      <c r="A156" s="24" t="s">
        <v>307</v>
      </c>
      <c r="B156" s="25">
        <v>2019</v>
      </c>
      <c r="C156" s="27" t="s">
        <v>319</v>
      </c>
      <c r="D156" s="25" t="s">
        <v>280</v>
      </c>
      <c r="E156" s="25" t="s">
        <v>280</v>
      </c>
      <c r="F156" s="25" t="s">
        <v>281</v>
      </c>
      <c r="G156" s="25" t="s">
        <v>19</v>
      </c>
      <c r="H156" s="28">
        <v>39.758400000000002</v>
      </c>
      <c r="I156" s="30">
        <v>0</v>
      </c>
      <c r="J156" s="29"/>
      <c r="K156" s="25" t="s">
        <v>16</v>
      </c>
      <c r="L156" s="25">
        <v>44648</v>
      </c>
      <c r="M156" s="27"/>
      <c r="N156" s="24" t="e">
        <f>VLOOKUP(L156,'Fine Wine'!$L$79:$L$90,1,0)</f>
        <v>#N/A</v>
      </c>
    </row>
    <row r="157" spans="1:14" s="24" customFormat="1" ht="30" hidden="1" customHeight="1">
      <c r="A157" s="24" t="s">
        <v>307</v>
      </c>
      <c r="B157" s="25">
        <v>2016</v>
      </c>
      <c r="C157" s="27" t="s">
        <v>328</v>
      </c>
      <c r="D157" s="25" t="s">
        <v>287</v>
      </c>
      <c r="E157" s="25" t="s">
        <v>287</v>
      </c>
      <c r="F157" s="25" t="s">
        <v>288</v>
      </c>
      <c r="G157" s="25" t="s">
        <v>19</v>
      </c>
      <c r="H157" s="28">
        <v>145.9468</v>
      </c>
      <c r="I157" s="30">
        <v>0</v>
      </c>
      <c r="J157" s="29"/>
      <c r="K157" s="25" t="s">
        <v>241</v>
      </c>
      <c r="L157" s="25">
        <v>45721</v>
      </c>
      <c r="M157" s="27"/>
      <c r="N157" s="24" t="e">
        <f>VLOOKUP(L157,'Fine Wine'!$L$79:$L$90,1,0)</f>
        <v>#N/A</v>
      </c>
    </row>
    <row r="158" spans="1:14" s="24" customFormat="1" ht="30" hidden="1" customHeight="1">
      <c r="A158" s="24" t="s">
        <v>307</v>
      </c>
      <c r="B158" s="25" t="s">
        <v>329</v>
      </c>
      <c r="C158" s="27" t="s">
        <v>330</v>
      </c>
      <c r="D158" s="25" t="s">
        <v>287</v>
      </c>
      <c r="E158" s="25" t="s">
        <v>287</v>
      </c>
      <c r="F158" s="25" t="s">
        <v>288</v>
      </c>
      <c r="G158" s="25" t="s">
        <v>19</v>
      </c>
      <c r="H158" s="28">
        <v>144.61573333333334</v>
      </c>
      <c r="I158" s="30">
        <v>0</v>
      </c>
      <c r="J158" s="29"/>
      <c r="K158" s="25" t="s">
        <v>16</v>
      </c>
      <c r="L158" s="25">
        <v>45298</v>
      </c>
      <c r="M158" s="27"/>
      <c r="N158" s="24" t="e">
        <f>VLOOKUP(L158,'Fine Wine'!$L$79:$L$90,1,0)</f>
        <v>#N/A</v>
      </c>
    </row>
    <row r="159" spans="1:14" s="24" customFormat="1" ht="30" hidden="1" customHeight="1">
      <c r="A159" s="24" t="s">
        <v>307</v>
      </c>
      <c r="B159" s="25">
        <v>1994</v>
      </c>
      <c r="C159" s="27" t="s">
        <v>327</v>
      </c>
      <c r="D159" s="25" t="s">
        <v>287</v>
      </c>
      <c r="E159" s="25" t="s">
        <v>287</v>
      </c>
      <c r="F159" s="25" t="s">
        <v>288</v>
      </c>
      <c r="G159" s="25" t="s">
        <v>19</v>
      </c>
      <c r="H159" s="28">
        <v>182.04253333333335</v>
      </c>
      <c r="I159" s="30">
        <v>0</v>
      </c>
      <c r="J159" s="29"/>
      <c r="K159" s="25" t="s">
        <v>16</v>
      </c>
      <c r="L159" s="25">
        <v>45296</v>
      </c>
      <c r="M159" s="27"/>
      <c r="N159" s="24" t="e">
        <f>VLOOKUP(L159,'Fine Wine'!$L$79:$L$90,1,0)</f>
        <v>#N/A</v>
      </c>
    </row>
    <row r="160" spans="1:14" s="24" customFormat="1" ht="30" hidden="1" customHeight="1">
      <c r="B160" s="25"/>
      <c r="C160" s="27"/>
      <c r="D160" s="25"/>
      <c r="E160" s="25"/>
      <c r="F160" s="25"/>
      <c r="G160" s="25"/>
      <c r="H160" s="28"/>
      <c r="I160" s="30"/>
      <c r="J160" s="29"/>
      <c r="K160" s="25"/>
      <c r="L160" s="25"/>
      <c r="M160" s="27"/>
      <c r="N160" s="24" t="e">
        <f>VLOOKUP(L160,'Fine Wine'!$L$79:$L$90,1,0)</f>
        <v>#N/A</v>
      </c>
    </row>
    <row r="161" spans="1:14" s="24" customFormat="1" ht="30" hidden="1" customHeight="1">
      <c r="A161" s="24">
        <v>76140</v>
      </c>
      <c r="B161" s="25">
        <v>2019</v>
      </c>
      <c r="C161" s="27" t="s">
        <v>387</v>
      </c>
      <c r="D161" s="25" t="s">
        <v>12</v>
      </c>
      <c r="E161" s="25" t="s">
        <v>12</v>
      </c>
      <c r="F161" s="25" t="s">
        <v>13</v>
      </c>
      <c r="G161" s="25" t="s">
        <v>14</v>
      </c>
      <c r="H161" s="28">
        <v>48.946800000000003</v>
      </c>
      <c r="I161" s="30">
        <v>0</v>
      </c>
      <c r="J161" s="29"/>
      <c r="K161" s="25" t="s">
        <v>16</v>
      </c>
      <c r="L161" s="25">
        <v>76140</v>
      </c>
      <c r="M161" s="27"/>
      <c r="N161" s="24" t="e">
        <f>VLOOKUP(L161,'Fine Wine'!$L$79:$L$90,1,0)</f>
        <v>#N/A</v>
      </c>
    </row>
    <row r="162" spans="1:14" s="24" customFormat="1" ht="30" hidden="1" customHeight="1">
      <c r="A162" s="24">
        <v>6</v>
      </c>
      <c r="B162" s="25">
        <v>2016</v>
      </c>
      <c r="C162" s="27" t="s">
        <v>341</v>
      </c>
      <c r="D162" s="25" t="s">
        <v>119</v>
      </c>
      <c r="E162" s="25" t="s">
        <v>65</v>
      </c>
      <c r="F162" s="25" t="s">
        <v>66</v>
      </c>
      <c r="G162" s="25" t="s">
        <v>19</v>
      </c>
      <c r="H162" s="28">
        <v>33</v>
      </c>
      <c r="I162" s="30">
        <v>0</v>
      </c>
      <c r="J162" s="29"/>
      <c r="K162" s="25" t="s">
        <v>91</v>
      </c>
      <c r="L162" s="25">
        <v>45521</v>
      </c>
      <c r="M162" s="27" t="s">
        <v>70</v>
      </c>
      <c r="N162" s="24" t="e">
        <f>VLOOKUP(L162,'Fine Wine'!$L$79:$L$90,1,0)</f>
        <v>#N/A</v>
      </c>
    </row>
    <row r="163" spans="1:14" s="24" customFormat="1" ht="30" hidden="1" customHeight="1">
      <c r="A163" s="24">
        <v>6</v>
      </c>
      <c r="B163" s="25">
        <v>2014</v>
      </c>
      <c r="C163" s="27" t="s">
        <v>388</v>
      </c>
      <c r="D163" s="25" t="s">
        <v>293</v>
      </c>
      <c r="E163" s="25" t="s">
        <v>294</v>
      </c>
      <c r="F163" s="25" t="s">
        <v>295</v>
      </c>
      <c r="G163" s="25" t="s">
        <v>19</v>
      </c>
      <c r="H163" s="28">
        <v>90.54</v>
      </c>
      <c r="I163" s="30">
        <v>0.16700000000000001</v>
      </c>
      <c r="J163" s="29"/>
      <c r="K163" s="25" t="s">
        <v>20</v>
      </c>
      <c r="L163" s="25">
        <v>73029</v>
      </c>
      <c r="M163" s="27"/>
      <c r="N163" s="24" t="e">
        <f>VLOOKUP(L163,'Fine Wine'!$L$79:$L$90,1,0)</f>
        <v>#N/A</v>
      </c>
    </row>
    <row r="164" spans="1:14" s="24" customFormat="1" ht="30" hidden="1" customHeight="1">
      <c r="A164" s="24">
        <v>12</v>
      </c>
      <c r="B164" s="25">
        <v>2009</v>
      </c>
      <c r="C164" s="27" t="s">
        <v>303</v>
      </c>
      <c r="D164" s="25" t="s">
        <v>293</v>
      </c>
      <c r="E164" s="25" t="s">
        <v>294</v>
      </c>
      <c r="F164" s="25" t="s">
        <v>295</v>
      </c>
      <c r="G164" s="25" t="s">
        <v>19</v>
      </c>
      <c r="H164" s="28">
        <v>120</v>
      </c>
      <c r="I164" s="30">
        <v>8.3000000000000004E-2</v>
      </c>
      <c r="J164" s="29"/>
      <c r="K164" s="25" t="s">
        <v>74</v>
      </c>
      <c r="L164" s="25">
        <v>41810</v>
      </c>
      <c r="M164" s="27"/>
      <c r="N164" s="24">
        <f>VLOOKUP(L164,'Fine Wine'!$L$79:$L$90,1,0)</f>
        <v>41810</v>
      </c>
    </row>
    <row r="165" spans="1:14" s="24" customFormat="1" ht="30" hidden="1" customHeight="1">
      <c r="A165" s="24">
        <v>3</v>
      </c>
      <c r="B165" s="25">
        <v>2015</v>
      </c>
      <c r="C165" s="27" t="s">
        <v>389</v>
      </c>
      <c r="D165" s="25" t="s">
        <v>129</v>
      </c>
      <c r="E165" s="25" t="s">
        <v>65</v>
      </c>
      <c r="F165" s="25" t="s">
        <v>66</v>
      </c>
      <c r="G165" s="25" t="s">
        <v>19</v>
      </c>
      <c r="H165" s="28">
        <v>214</v>
      </c>
      <c r="I165" s="30">
        <v>0</v>
      </c>
      <c r="J165" s="29"/>
      <c r="K165" s="25" t="s">
        <v>113</v>
      </c>
      <c r="L165" s="25">
        <v>45669</v>
      </c>
      <c r="M165" s="27" t="s">
        <v>70</v>
      </c>
      <c r="N165" s="24" t="e">
        <f>VLOOKUP(L165,'Fine Wine'!$L$79:$L$90,1,0)</f>
        <v>#N/A</v>
      </c>
    </row>
    <row r="166" spans="1:14" s="24" customFormat="1" ht="30" hidden="1" customHeight="1">
      <c r="A166" s="24">
        <v>3</v>
      </c>
      <c r="B166" s="25">
        <v>2007</v>
      </c>
      <c r="C166" s="27" t="s">
        <v>342</v>
      </c>
      <c r="D166" s="25" t="s">
        <v>129</v>
      </c>
      <c r="E166" s="25" t="s">
        <v>65</v>
      </c>
      <c r="F166" s="25" t="s">
        <v>66</v>
      </c>
      <c r="G166" s="25" t="s">
        <v>19</v>
      </c>
      <c r="H166" s="28">
        <v>155</v>
      </c>
      <c r="I166" s="30">
        <v>0</v>
      </c>
      <c r="J166" s="29"/>
      <c r="K166" s="25" t="s">
        <v>113</v>
      </c>
      <c r="L166" s="25">
        <v>45522</v>
      </c>
      <c r="M166" s="27" t="s">
        <v>70</v>
      </c>
      <c r="N166" s="24" t="e">
        <f>VLOOKUP(L166,'Fine Wine'!$L$79:$L$90,1,0)</f>
        <v>#N/A</v>
      </c>
    </row>
    <row r="167" spans="1:14" s="24" customFormat="1" ht="30" hidden="1" customHeight="1">
      <c r="A167" s="24">
        <v>12</v>
      </c>
      <c r="B167" s="25">
        <v>1989</v>
      </c>
      <c r="C167" s="27" t="s">
        <v>390</v>
      </c>
      <c r="D167" s="25" t="s">
        <v>165</v>
      </c>
      <c r="E167" s="25" t="s">
        <v>65</v>
      </c>
      <c r="F167" s="25" t="s">
        <v>66</v>
      </c>
      <c r="G167" s="25" t="s">
        <v>19</v>
      </c>
      <c r="H167" s="28">
        <v>130.54761439860332</v>
      </c>
      <c r="I167" s="30">
        <v>0.25</v>
      </c>
      <c r="J167" s="29"/>
      <c r="K167" s="25" t="s">
        <v>74</v>
      </c>
      <c r="L167" s="25">
        <v>66219</v>
      </c>
      <c r="M167" s="27"/>
      <c r="N167" s="24" t="e">
        <f>VLOOKUP(L167,'Fine Wine'!$L$79:$L$90,1,0)</f>
        <v>#N/A</v>
      </c>
    </row>
    <row r="168" spans="1:14" s="24" customFormat="1" ht="30" hidden="1" customHeight="1">
      <c r="A168" s="24">
        <v>12</v>
      </c>
      <c r="B168" s="25">
        <v>2011</v>
      </c>
      <c r="C168" s="27" t="s">
        <v>391</v>
      </c>
      <c r="D168" s="25" t="s">
        <v>73</v>
      </c>
      <c r="E168" s="25" t="s">
        <v>65</v>
      </c>
      <c r="F168" s="25" t="s">
        <v>66</v>
      </c>
      <c r="G168" s="25" t="s">
        <v>19</v>
      </c>
      <c r="H168" s="28">
        <v>70.55</v>
      </c>
      <c r="I168" s="30">
        <v>0</v>
      </c>
      <c r="J168" s="29"/>
      <c r="K168" s="25" t="s">
        <v>74</v>
      </c>
      <c r="L168" s="25">
        <v>73437</v>
      </c>
      <c r="M168" s="27" t="s">
        <v>70</v>
      </c>
      <c r="N168" s="24" t="e">
        <f>VLOOKUP(L168,'Fine Wine'!$L$79:$L$90,1,0)</f>
        <v>#N/A</v>
      </c>
    </row>
    <row r="169" spans="1:14" s="24" customFormat="1" ht="30" hidden="1" customHeight="1">
      <c r="A169" s="24">
        <v>12</v>
      </c>
      <c r="B169" s="25">
        <v>2010</v>
      </c>
      <c r="C169" s="27" t="s">
        <v>392</v>
      </c>
      <c r="D169" s="25" t="s">
        <v>129</v>
      </c>
      <c r="E169" s="25" t="s">
        <v>65</v>
      </c>
      <c r="F169" s="25" t="s">
        <v>66</v>
      </c>
      <c r="G169" s="25" t="s">
        <v>19</v>
      </c>
      <c r="H169" s="28">
        <v>44.56</v>
      </c>
      <c r="I169" s="30">
        <v>8.3000000000000185E-2</v>
      </c>
      <c r="J169" s="29"/>
      <c r="K169" s="25" t="s">
        <v>74</v>
      </c>
      <c r="L169" s="25">
        <v>76229</v>
      </c>
      <c r="M169" s="27"/>
      <c r="N169" s="24" t="e">
        <f>VLOOKUP(L169,'Fine Wine'!$L$79:$L$90,1,0)</f>
        <v>#N/A</v>
      </c>
    </row>
    <row r="170" spans="1:14" s="24" customFormat="1" ht="30" hidden="1" customHeight="1">
      <c r="A170" s="24">
        <v>6</v>
      </c>
      <c r="B170" s="25">
        <v>2017</v>
      </c>
      <c r="C170" s="27" t="s">
        <v>205</v>
      </c>
      <c r="D170" s="25" t="s">
        <v>203</v>
      </c>
      <c r="E170" s="25" t="s">
        <v>108</v>
      </c>
      <c r="F170" s="25" t="s">
        <v>66</v>
      </c>
      <c r="G170" s="25" t="s">
        <v>19</v>
      </c>
      <c r="H170" s="28">
        <v>53.27</v>
      </c>
      <c r="I170" s="30">
        <v>0.33300000000000002</v>
      </c>
      <c r="J170" s="29"/>
      <c r="K170" s="25" t="s">
        <v>20</v>
      </c>
      <c r="L170" s="25">
        <v>72649</v>
      </c>
      <c r="M170" s="27"/>
      <c r="N170" s="24" t="e">
        <f>VLOOKUP(L170,'Fine Wine'!$L$79:$L$90,1,0)</f>
        <v>#N/A</v>
      </c>
    </row>
    <row r="171" spans="1:14" s="24" customFormat="1" ht="30" hidden="1" customHeight="1">
      <c r="A171" s="24">
        <v>6</v>
      </c>
      <c r="B171" s="25">
        <v>2006</v>
      </c>
      <c r="C171" s="27" t="s">
        <v>157</v>
      </c>
      <c r="D171" s="25" t="s">
        <v>159</v>
      </c>
      <c r="E171" s="25" t="s">
        <v>65</v>
      </c>
      <c r="F171" s="25" t="s">
        <v>66</v>
      </c>
      <c r="G171" s="25" t="s">
        <v>19</v>
      </c>
      <c r="H171" s="28">
        <v>94.55</v>
      </c>
      <c r="I171" s="30">
        <v>0.16700000000000001</v>
      </c>
      <c r="J171" s="29"/>
      <c r="K171" s="25" t="s">
        <v>20</v>
      </c>
      <c r="L171" s="25">
        <v>76451</v>
      </c>
      <c r="M171" s="27" t="s">
        <v>70</v>
      </c>
      <c r="N171" s="24" t="e">
        <f>VLOOKUP(L171,'Fine Wine'!$L$79:$L$90,1,0)</f>
        <v>#N/A</v>
      </c>
    </row>
    <row r="172" spans="1:14" s="24" customFormat="1" ht="30" hidden="1" customHeight="1">
      <c r="A172" s="24">
        <v>1</v>
      </c>
      <c r="B172" s="25">
        <v>2021</v>
      </c>
      <c r="C172" s="27" t="s">
        <v>393</v>
      </c>
      <c r="D172" s="25" t="s">
        <v>193</v>
      </c>
      <c r="E172" s="25" t="s">
        <v>106</v>
      </c>
      <c r="F172" s="25" t="s">
        <v>66</v>
      </c>
      <c r="G172" s="25" t="s">
        <v>110</v>
      </c>
      <c r="H172" s="28">
        <v>346.39919999999995</v>
      </c>
      <c r="I172" s="30">
        <v>0</v>
      </c>
      <c r="J172" s="29"/>
      <c r="K172" s="25" t="s">
        <v>16</v>
      </c>
      <c r="L172" s="25">
        <v>42989</v>
      </c>
      <c r="M172" s="27" t="s">
        <v>308</v>
      </c>
      <c r="N172" s="24" t="e">
        <f>VLOOKUP(L172,'Fine Wine'!$L$79:$L$90,1,0)</f>
        <v>#N/A</v>
      </c>
    </row>
    <row r="173" spans="1:14" s="24" customFormat="1" ht="30" hidden="1" customHeight="1">
      <c r="A173" s="24">
        <v>3</v>
      </c>
      <c r="B173" s="25">
        <v>2003</v>
      </c>
      <c r="C173" s="27" t="s">
        <v>345</v>
      </c>
      <c r="D173" s="25" t="s">
        <v>346</v>
      </c>
      <c r="E173" s="25" t="s">
        <v>81</v>
      </c>
      <c r="F173" s="25" t="s">
        <v>66</v>
      </c>
      <c r="G173" s="25" t="s">
        <v>19</v>
      </c>
      <c r="H173" s="28">
        <v>2552.2192941176472</v>
      </c>
      <c r="I173" s="30">
        <v>0.33300000000000002</v>
      </c>
      <c r="J173" s="29"/>
      <c r="K173" s="25" t="s">
        <v>16</v>
      </c>
      <c r="L173" s="25">
        <v>41142</v>
      </c>
      <c r="M173" s="27"/>
      <c r="N173" s="24" t="e">
        <f>VLOOKUP(L173,'Fine Wine'!$L$79:$L$90,1,0)</f>
        <v>#N/A</v>
      </c>
    </row>
    <row r="174" spans="1:14" s="24" customFormat="1" ht="30" hidden="1" customHeight="1">
      <c r="A174" s="24">
        <v>6</v>
      </c>
      <c r="B174" s="25">
        <v>2017</v>
      </c>
      <c r="C174" s="27" t="s">
        <v>347</v>
      </c>
      <c r="D174" s="25" t="s">
        <v>90</v>
      </c>
      <c r="E174" s="25" t="s">
        <v>81</v>
      </c>
      <c r="F174" s="25" t="s">
        <v>66</v>
      </c>
      <c r="G174" s="25" t="s">
        <v>14</v>
      </c>
      <c r="H174" s="28">
        <v>77.15506666666667</v>
      </c>
      <c r="I174" s="30">
        <v>0.16700000000000001</v>
      </c>
      <c r="J174" s="29"/>
      <c r="K174" s="25" t="s">
        <v>20</v>
      </c>
      <c r="L174" s="25">
        <v>41500</v>
      </c>
      <c r="M174" s="27"/>
      <c r="N174" s="24" t="e">
        <f>VLOOKUP(L174,'Fine Wine'!$L$79:$L$90,1,0)</f>
        <v>#N/A</v>
      </c>
    </row>
    <row r="175" spans="1:14" s="24" customFormat="1" ht="30" hidden="1" customHeight="1">
      <c r="A175" s="24">
        <v>6</v>
      </c>
      <c r="B175" s="25">
        <v>2018</v>
      </c>
      <c r="C175" s="27" t="s">
        <v>83</v>
      </c>
      <c r="D175" s="25" t="s">
        <v>82</v>
      </c>
      <c r="E175" s="25" t="s">
        <v>81</v>
      </c>
      <c r="F175" s="25" t="s">
        <v>66</v>
      </c>
      <c r="G175" s="25" t="s">
        <v>14</v>
      </c>
      <c r="H175" s="28">
        <v>49.970533333333329</v>
      </c>
      <c r="I175" s="30">
        <v>0.33300000000000002</v>
      </c>
      <c r="J175" s="29"/>
      <c r="K175" s="25" t="s">
        <v>20</v>
      </c>
      <c r="L175" s="25">
        <v>4318918</v>
      </c>
      <c r="M175" s="27"/>
      <c r="N175" s="24" t="e">
        <f>VLOOKUP(L175,'Fine Wine'!$L$79:$L$90,1,0)</f>
        <v>#N/A</v>
      </c>
    </row>
    <row r="176" spans="1:14" s="24" customFormat="1" ht="30" hidden="1" customHeight="1">
      <c r="A176" s="24">
        <v>6</v>
      </c>
      <c r="B176" s="25">
        <v>2020</v>
      </c>
      <c r="C176" s="27" t="s">
        <v>214</v>
      </c>
      <c r="D176" s="25" t="s">
        <v>215</v>
      </c>
      <c r="E176" s="25" t="s">
        <v>215</v>
      </c>
      <c r="F176" s="25" t="s">
        <v>216</v>
      </c>
      <c r="G176" s="25" t="s">
        <v>14</v>
      </c>
      <c r="H176" s="28">
        <v>25.829599999999999</v>
      </c>
      <c r="I176" s="30">
        <v>0.33300000000000002</v>
      </c>
      <c r="J176" s="29"/>
      <c r="K176" s="25" t="s">
        <v>20</v>
      </c>
      <c r="L176" s="25">
        <v>43669</v>
      </c>
      <c r="M176" s="27"/>
      <c r="N176" s="24" t="e">
        <f>VLOOKUP(L176,'Fine Wine'!$L$79:$L$90,1,0)</f>
        <v>#N/A</v>
      </c>
    </row>
    <row r="177" spans="1:14" s="24" customFormat="1" ht="30" hidden="1" customHeight="1">
      <c r="A177" s="24">
        <v>6</v>
      </c>
      <c r="B177" s="25">
        <v>2016</v>
      </c>
      <c r="C177" s="27" t="s">
        <v>394</v>
      </c>
      <c r="D177" s="25" t="s">
        <v>228</v>
      </c>
      <c r="E177" s="25" t="s">
        <v>228</v>
      </c>
      <c r="F177" s="25" t="s">
        <v>229</v>
      </c>
      <c r="G177" s="25" t="s">
        <v>76</v>
      </c>
      <c r="H177" s="28">
        <v>47.826666666666661</v>
      </c>
      <c r="I177" s="30">
        <v>0.16700000000000001</v>
      </c>
      <c r="J177" s="29"/>
      <c r="K177" s="25" t="s">
        <v>284</v>
      </c>
      <c r="L177" s="25">
        <v>74730</v>
      </c>
      <c r="M177" s="27"/>
      <c r="N177" s="24" t="e">
        <f>VLOOKUP(L177,'Fine Wine'!$L$79:$L$90,1,0)</f>
        <v>#N/A</v>
      </c>
    </row>
    <row r="178" spans="1:14" s="24" customFormat="1" ht="30" hidden="1" customHeight="1">
      <c r="A178" s="24">
        <v>3</v>
      </c>
      <c r="B178" s="25">
        <v>2020</v>
      </c>
      <c r="C178" s="27" t="s">
        <v>395</v>
      </c>
      <c r="D178" s="25" t="s">
        <v>237</v>
      </c>
      <c r="E178" s="25" t="s">
        <v>237</v>
      </c>
      <c r="F178" s="25" t="s">
        <v>236</v>
      </c>
      <c r="G178" s="25" t="s">
        <v>19</v>
      </c>
      <c r="H178" s="28">
        <v>170</v>
      </c>
      <c r="I178" s="30">
        <v>0</v>
      </c>
      <c r="J178" s="29"/>
      <c r="K178" s="25" t="s">
        <v>16</v>
      </c>
      <c r="L178" s="25">
        <v>44502</v>
      </c>
      <c r="M178" s="27"/>
      <c r="N178" s="24" t="e">
        <f>VLOOKUP(L178,'Fine Wine'!$L$79:$L$90,1,0)</f>
        <v>#N/A</v>
      </c>
    </row>
    <row r="179" spans="1:14" s="24" customFormat="1" ht="30" hidden="1" customHeight="1">
      <c r="A179" s="24">
        <v>6</v>
      </c>
      <c r="B179" s="25">
        <v>2014</v>
      </c>
      <c r="C179" s="27" t="s">
        <v>264</v>
      </c>
      <c r="D179" s="25" t="s">
        <v>249</v>
      </c>
      <c r="E179" s="25" t="s">
        <v>249</v>
      </c>
      <c r="F179" s="25" t="s">
        <v>236</v>
      </c>
      <c r="G179" s="25" t="s">
        <v>19</v>
      </c>
      <c r="H179" s="28">
        <v>239.98</v>
      </c>
      <c r="I179" s="30">
        <v>0.33300000000000002</v>
      </c>
      <c r="J179" s="29"/>
      <c r="K179" s="25" t="s">
        <v>20</v>
      </c>
      <c r="L179" s="25">
        <v>43957</v>
      </c>
      <c r="M179" s="27" t="s">
        <v>130</v>
      </c>
      <c r="N179" s="24" t="e">
        <f>VLOOKUP(L179,'Fine Wine'!$L$79:$L$90,1,0)</f>
        <v>#N/A</v>
      </c>
    </row>
    <row r="180" spans="1:14" s="24" customFormat="1" ht="30" hidden="1" customHeight="1">
      <c r="A180" s="24">
        <v>3</v>
      </c>
      <c r="B180" s="25">
        <v>2012</v>
      </c>
      <c r="C180" s="27" t="s">
        <v>396</v>
      </c>
      <c r="D180" s="25" t="s">
        <v>287</v>
      </c>
      <c r="E180" s="25" t="s">
        <v>287</v>
      </c>
      <c r="F180" s="25" t="s">
        <v>288</v>
      </c>
      <c r="G180" s="25" t="s">
        <v>19</v>
      </c>
      <c r="H180" s="28">
        <v>65.316933333333338</v>
      </c>
      <c r="I180" s="30">
        <v>0</v>
      </c>
      <c r="J180" s="29"/>
      <c r="K180" s="25" t="s">
        <v>16</v>
      </c>
      <c r="L180" s="25">
        <v>4334112</v>
      </c>
      <c r="M180" s="27"/>
      <c r="N180" s="24" t="e">
        <f>VLOOKUP(L180,'Fine Wine'!$L$79:$L$90,1,0)</f>
        <v>#N/A</v>
      </c>
    </row>
    <row r="181" spans="1:14" s="24" customFormat="1" ht="30" hidden="1" customHeight="1">
      <c r="A181" s="24">
        <v>43078</v>
      </c>
      <c r="B181" s="25">
        <v>2020</v>
      </c>
      <c r="C181" s="27" t="s">
        <v>397</v>
      </c>
      <c r="D181" s="25" t="s">
        <v>12</v>
      </c>
      <c r="E181" s="25" t="s">
        <v>12</v>
      </c>
      <c r="F181" s="25" t="s">
        <v>13</v>
      </c>
      <c r="G181" s="25" t="s">
        <v>19</v>
      </c>
      <c r="H181" s="28">
        <v>369.83333333333331</v>
      </c>
      <c r="I181" s="30"/>
      <c r="J181" s="29"/>
      <c r="K181" s="25">
        <v>1</v>
      </c>
      <c r="L181" s="25" t="s">
        <v>28</v>
      </c>
      <c r="M181" s="27"/>
      <c r="N181" s="24" t="e">
        <f>VLOOKUP(L181,'Fine Wine'!$L$79:$L$90,1,0)</f>
        <v>#N/A</v>
      </c>
    </row>
    <row r="182" spans="1:14" s="24" customFormat="1" ht="30" hidden="1" customHeight="1">
      <c r="A182" s="24">
        <v>45232</v>
      </c>
      <c r="B182" s="25">
        <v>2021</v>
      </c>
      <c r="C182" s="27" t="s">
        <v>398</v>
      </c>
      <c r="D182" s="25" t="s">
        <v>124</v>
      </c>
      <c r="E182" s="25" t="s">
        <v>65</v>
      </c>
      <c r="F182" s="25" t="s">
        <v>66</v>
      </c>
      <c r="G182" s="25" t="s">
        <v>14</v>
      </c>
      <c r="H182" s="28">
        <v>22</v>
      </c>
      <c r="I182" s="30"/>
      <c r="J182" s="29"/>
      <c r="K182" s="25">
        <v>6</v>
      </c>
      <c r="L182" s="25" t="s">
        <v>20</v>
      </c>
      <c r="M182" s="27" t="s">
        <v>70</v>
      </c>
      <c r="N182" s="24" t="e">
        <f>VLOOKUP(L182,'Fine Wine'!$L$79:$L$90,1,0)</f>
        <v>#N/A</v>
      </c>
    </row>
    <row r="183" spans="1:14" s="24" customFormat="1" ht="30" hidden="1" customHeight="1">
      <c r="A183" s="24">
        <v>12</v>
      </c>
      <c r="B183" s="25">
        <v>2019</v>
      </c>
      <c r="C183" s="27" t="s">
        <v>399</v>
      </c>
      <c r="D183" s="25" t="s">
        <v>73</v>
      </c>
      <c r="E183" s="25" t="s">
        <v>65</v>
      </c>
      <c r="F183" s="25" t="s">
        <v>66</v>
      </c>
      <c r="G183" s="25" t="s">
        <v>14</v>
      </c>
      <c r="H183" s="28">
        <v>26.55</v>
      </c>
      <c r="I183" s="30"/>
      <c r="J183" s="29"/>
      <c r="K183" s="25" t="s">
        <v>74</v>
      </c>
      <c r="L183" s="25">
        <v>76440</v>
      </c>
      <c r="M183" s="27"/>
      <c r="N183" s="24" t="e">
        <f>VLOOKUP(L183,'Fine Wine'!$L$79:$L$90,1,0)</f>
        <v>#N/A</v>
      </c>
    </row>
    <row r="184" spans="1:14" s="24" customFormat="1" ht="30" hidden="1" customHeight="1">
      <c r="A184" s="24">
        <v>12</v>
      </c>
      <c r="B184" s="25">
        <v>2019</v>
      </c>
      <c r="C184" s="27" t="s">
        <v>399</v>
      </c>
      <c r="D184" s="25" t="s">
        <v>73</v>
      </c>
      <c r="E184" s="25" t="s">
        <v>65</v>
      </c>
      <c r="F184" s="25" t="s">
        <v>66</v>
      </c>
      <c r="G184" s="25" t="s">
        <v>14</v>
      </c>
      <c r="H184" s="28">
        <v>26.55</v>
      </c>
      <c r="I184" s="30">
        <v>0</v>
      </c>
      <c r="J184" s="29"/>
      <c r="K184" s="25" t="s">
        <v>74</v>
      </c>
      <c r="L184" s="25">
        <v>76440</v>
      </c>
      <c r="M184" s="27"/>
      <c r="N184" s="24" t="e">
        <f>VLOOKUP(L184,'Fine Wine'!$L$79:$L$90,1,0)</f>
        <v>#N/A</v>
      </c>
    </row>
    <row r="185" spans="1:14" s="24" customFormat="1" ht="30" hidden="1" customHeight="1">
      <c r="A185" s="24">
        <v>6</v>
      </c>
      <c r="B185" s="25">
        <v>2012</v>
      </c>
      <c r="C185" s="27" t="s">
        <v>400</v>
      </c>
      <c r="D185" s="25" t="s">
        <v>129</v>
      </c>
      <c r="E185" s="25" t="s">
        <v>65</v>
      </c>
      <c r="F185" s="25" t="s">
        <v>66</v>
      </c>
      <c r="G185" s="25" t="s">
        <v>19</v>
      </c>
      <c r="H185" s="28">
        <v>29.54</v>
      </c>
      <c r="I185" s="30">
        <v>0</v>
      </c>
      <c r="J185" s="29"/>
      <c r="K185" s="25" t="s">
        <v>20</v>
      </c>
      <c r="L185" s="25">
        <v>73913</v>
      </c>
      <c r="M185" s="27" t="s">
        <v>70</v>
      </c>
      <c r="N185" s="24" t="e">
        <f>VLOOKUP(L185,'Fine Wine'!$L$79:$L$90,1,0)</f>
        <v>#N/A</v>
      </c>
    </row>
    <row r="186" spans="1:14" s="24" customFormat="1" ht="30" hidden="1" customHeight="1">
      <c r="B186" s="25"/>
      <c r="C186" s="27"/>
      <c r="D186" s="25"/>
      <c r="E186" s="25"/>
      <c r="F186" s="25"/>
      <c r="G186" s="25"/>
      <c r="H186" s="28"/>
      <c r="I186" s="30"/>
      <c r="J186" s="29"/>
      <c r="K186" s="25"/>
      <c r="L186" s="25"/>
      <c r="M186" s="27"/>
      <c r="N186" s="24" t="e">
        <f>VLOOKUP(L186,'Fine Wine'!$L$79:$L$90,1,0)</f>
        <v>#N/A</v>
      </c>
    </row>
    <row r="187" spans="1:14" s="24" customFormat="1" ht="30" hidden="1" customHeight="1">
      <c r="A187" s="24">
        <v>6</v>
      </c>
      <c r="B187" s="25">
        <v>2008</v>
      </c>
      <c r="C187" s="27" t="s">
        <v>401</v>
      </c>
      <c r="D187" s="25" t="s">
        <v>228</v>
      </c>
      <c r="E187" s="25" t="s">
        <v>228</v>
      </c>
      <c r="F187" s="25" t="s">
        <v>229</v>
      </c>
      <c r="G187" s="25" t="s">
        <v>76</v>
      </c>
      <c r="H187" s="28">
        <v>408.52</v>
      </c>
      <c r="I187" s="30"/>
      <c r="J187" s="29"/>
      <c r="K187" s="25" t="s">
        <v>233</v>
      </c>
      <c r="L187" s="25">
        <v>74638</v>
      </c>
      <c r="M187" s="27"/>
      <c r="N187" s="24" t="e">
        <f>VLOOKUP(L187,'Fine Wine'!$L$79:$L$90,1,0)</f>
        <v>#N/A</v>
      </c>
    </row>
    <row r="188" spans="1:14" s="24" customFormat="1" ht="30" hidden="1" customHeight="1">
      <c r="B188" s="25"/>
      <c r="C188" s="27"/>
      <c r="D188" s="25"/>
      <c r="E188" s="25"/>
      <c r="F188" s="25"/>
      <c r="G188" s="25"/>
      <c r="H188" s="28"/>
      <c r="I188" s="30"/>
      <c r="J188" s="29"/>
      <c r="K188" s="25"/>
      <c r="L188" s="25"/>
      <c r="M188" s="27"/>
      <c r="N188" s="24" t="e">
        <f>VLOOKUP(L188,'Fine Wine'!$L$79:$L$90,1,0)</f>
        <v>#N/A</v>
      </c>
    </row>
    <row r="189" spans="1:14" s="24" customFormat="1" ht="30" hidden="1" customHeight="1">
      <c r="A189" s="24">
        <v>6</v>
      </c>
      <c r="B189" s="25">
        <v>2016</v>
      </c>
      <c r="C189" s="27" t="s">
        <v>402</v>
      </c>
      <c r="D189" s="25" t="s">
        <v>252</v>
      </c>
      <c r="E189" s="25" t="s">
        <v>235</v>
      </c>
      <c r="F189" s="25" t="s">
        <v>236</v>
      </c>
      <c r="G189" s="25" t="s">
        <v>19</v>
      </c>
      <c r="H189" s="28">
        <v>45.998266666666666</v>
      </c>
      <c r="I189" s="30"/>
      <c r="J189" s="29"/>
      <c r="K189" s="25" t="s">
        <v>20</v>
      </c>
      <c r="L189" s="25">
        <v>76213</v>
      </c>
      <c r="M189" s="27"/>
      <c r="N189" s="24" t="e">
        <f>VLOOKUP(L189,'Fine Wine'!$L$79:$L$90,1,0)</f>
        <v>#N/A</v>
      </c>
    </row>
    <row r="190" spans="1:14" s="24" customFormat="1" ht="30" hidden="1" customHeight="1">
      <c r="A190" s="24">
        <v>6</v>
      </c>
      <c r="B190" s="25">
        <v>2010</v>
      </c>
      <c r="C190" s="27" t="s">
        <v>403</v>
      </c>
      <c r="D190" s="25" t="s">
        <v>293</v>
      </c>
      <c r="E190" s="25" t="s">
        <v>294</v>
      </c>
      <c r="F190" s="25" t="s">
        <v>295</v>
      </c>
      <c r="G190" s="25" t="s">
        <v>19</v>
      </c>
      <c r="H190" s="28">
        <v>370</v>
      </c>
      <c r="I190" s="30"/>
      <c r="J190" s="29"/>
      <c r="K190" s="25" t="s">
        <v>20</v>
      </c>
      <c r="L190" s="25">
        <v>44908</v>
      </c>
      <c r="M190" s="27"/>
      <c r="N190" s="24" t="e">
        <f>VLOOKUP(L190,'Fine Wine'!$L$79:$L$90,1,0)</f>
        <v>#N/A</v>
      </c>
    </row>
    <row r="191" spans="1:14" s="24" customFormat="1" ht="30" hidden="1" customHeight="1">
      <c r="B191" s="25">
        <v>2017</v>
      </c>
      <c r="C191" s="27" t="s">
        <v>164</v>
      </c>
      <c r="D191" s="25" t="s">
        <v>165</v>
      </c>
      <c r="E191" s="25" t="s">
        <v>65</v>
      </c>
      <c r="F191" s="25" t="s">
        <v>66</v>
      </c>
      <c r="G191" s="25" t="s">
        <v>19</v>
      </c>
      <c r="H191" s="28">
        <v>23.54</v>
      </c>
      <c r="I191" s="30">
        <v>0</v>
      </c>
      <c r="J191" s="29"/>
      <c r="K191" s="25" t="s">
        <v>74</v>
      </c>
      <c r="L191" s="25">
        <v>42688</v>
      </c>
      <c r="M191" s="27" t="s">
        <v>70</v>
      </c>
      <c r="N191" s="24" t="e">
        <f>VLOOKUP(L191,'Fine Wine'!$L$79:$L$90,1,0)</f>
        <v>#N/A</v>
      </c>
    </row>
    <row r="192" spans="1:14" s="24" customFormat="1" ht="30" hidden="1" customHeight="1">
      <c r="B192" s="25">
        <v>2016</v>
      </c>
      <c r="C192" s="27" t="s">
        <v>404</v>
      </c>
      <c r="D192" s="25" t="s">
        <v>275</v>
      </c>
      <c r="E192" s="25" t="s">
        <v>275</v>
      </c>
      <c r="F192" s="25" t="s">
        <v>268</v>
      </c>
      <c r="G192" s="25" t="s">
        <v>19</v>
      </c>
      <c r="H192" s="28">
        <v>39.17</v>
      </c>
      <c r="I192" s="30">
        <v>0</v>
      </c>
      <c r="J192" s="29"/>
      <c r="K192" s="25" t="s">
        <v>20</v>
      </c>
      <c r="L192" s="25">
        <v>7532816</v>
      </c>
      <c r="M192" s="27"/>
      <c r="N192" s="24" t="e">
        <f>VLOOKUP(L192,'Fine Wine'!$L$79:$L$90,1,0)</f>
        <v>#N/A</v>
      </c>
    </row>
    <row r="193" spans="1:14" s="24" customFormat="1" ht="30" hidden="1" customHeight="1">
      <c r="B193" s="25" t="s">
        <v>95</v>
      </c>
      <c r="C193" s="27" t="s">
        <v>405</v>
      </c>
      <c r="D193" s="25" t="s">
        <v>280</v>
      </c>
      <c r="E193" s="25" t="s">
        <v>280</v>
      </c>
      <c r="F193" s="25" t="s">
        <v>281</v>
      </c>
      <c r="G193" s="25" t="s">
        <v>76</v>
      </c>
      <c r="H193" s="28">
        <v>1759.596125</v>
      </c>
      <c r="I193" s="30">
        <v>0</v>
      </c>
      <c r="J193" s="29"/>
      <c r="K193" s="25" t="s">
        <v>97</v>
      </c>
      <c r="L193" s="25">
        <v>42937</v>
      </c>
      <c r="M193" s="27"/>
      <c r="N193" s="24" t="e">
        <f>VLOOKUP(L193,'Fine Wine'!$L$79:$L$90,1,0)</f>
        <v>#N/A</v>
      </c>
    </row>
    <row r="194" spans="1:14" s="24" customFormat="1" ht="30" hidden="1" customHeight="1">
      <c r="A194" s="34"/>
      <c r="B194" s="27" t="s">
        <v>155</v>
      </c>
      <c r="C194" s="27" t="s">
        <v>441</v>
      </c>
      <c r="D194" s="27" t="s">
        <v>124</v>
      </c>
      <c r="E194" s="25" t="s">
        <v>65</v>
      </c>
      <c r="F194" s="27" t="s">
        <v>66</v>
      </c>
      <c r="G194" s="27" t="s">
        <v>19</v>
      </c>
      <c r="H194" s="28"/>
      <c r="I194" s="30">
        <v>80.003999999999991</v>
      </c>
      <c r="J194" s="29">
        <v>12</v>
      </c>
      <c r="K194" s="27" t="s">
        <v>74</v>
      </c>
      <c r="L194" s="33">
        <v>13294</v>
      </c>
      <c r="M194" s="27"/>
      <c r="N194" s="24" t="e">
        <f>VLOOKUP(L194,'Fine Wine'!$L$79:$L$90,1,0)</f>
        <v>#N/A</v>
      </c>
    </row>
    <row r="195" spans="1:14" s="24" customFormat="1" ht="30" hidden="1" customHeight="1">
      <c r="B195" s="27" t="s">
        <v>155</v>
      </c>
      <c r="C195" s="27" t="s">
        <v>450</v>
      </c>
      <c r="D195" s="25" t="s">
        <v>165</v>
      </c>
      <c r="E195" s="25" t="s">
        <v>65</v>
      </c>
      <c r="F195" s="27" t="s">
        <v>66</v>
      </c>
      <c r="G195" s="27" t="s">
        <v>19</v>
      </c>
      <c r="H195" s="28"/>
      <c r="I195" s="30">
        <v>12</v>
      </c>
      <c r="J195" s="29">
        <v>6</v>
      </c>
      <c r="K195" s="25" t="s">
        <v>20</v>
      </c>
      <c r="L195" s="33">
        <v>41502</v>
      </c>
      <c r="M195" s="27"/>
      <c r="N195" s="24" t="e">
        <f>VLOOKUP(L195,'Fine Wine'!$L$79:$L$90,1,0)</f>
        <v>#N/A</v>
      </c>
    </row>
    <row r="196" spans="1:14" s="24" customFormat="1" ht="30" hidden="1" customHeight="1">
      <c r="B196" s="25" t="s">
        <v>34</v>
      </c>
      <c r="C196" s="27" t="s">
        <v>413</v>
      </c>
      <c r="D196" s="25" t="s">
        <v>184</v>
      </c>
      <c r="E196" s="25" t="s">
        <v>81</v>
      </c>
      <c r="F196" s="25" t="s">
        <v>66</v>
      </c>
      <c r="G196" s="25" t="s">
        <v>19</v>
      </c>
      <c r="H196" s="28"/>
      <c r="I196" s="30">
        <v>108.99600000000001</v>
      </c>
      <c r="J196" s="29">
        <v>12</v>
      </c>
      <c r="K196" s="25" t="s">
        <v>74</v>
      </c>
      <c r="L196" s="25">
        <v>43020</v>
      </c>
      <c r="M196" s="27"/>
      <c r="N196" s="24" t="e">
        <f>VLOOKUP(L196,'Fine Wine'!$L$79:$L$90,1,0)</f>
        <v>#N/A</v>
      </c>
    </row>
    <row r="197" spans="1:14" s="24" customFormat="1" ht="30" hidden="1" customHeight="1">
      <c r="B197" s="25" t="s">
        <v>71</v>
      </c>
      <c r="C197" s="27" t="s">
        <v>411</v>
      </c>
      <c r="D197" s="25" t="s">
        <v>412</v>
      </c>
      <c r="E197" s="25" t="s">
        <v>81</v>
      </c>
      <c r="F197" s="25" t="s">
        <v>66</v>
      </c>
      <c r="G197" s="25" t="s">
        <v>19</v>
      </c>
      <c r="H197" s="28"/>
      <c r="I197" s="30">
        <v>12</v>
      </c>
      <c r="J197" s="29"/>
      <c r="K197" s="25" t="s">
        <v>20</v>
      </c>
      <c r="L197" s="25">
        <v>44358</v>
      </c>
      <c r="M197" s="27"/>
      <c r="N197" s="24" t="e">
        <f>VLOOKUP(L197,'Fine Wine'!$L$79:$L$90,1,0)</f>
        <v>#N/A</v>
      </c>
    </row>
    <row r="198" spans="1:14" s="24" customFormat="1" ht="30" hidden="1" customHeight="1">
      <c r="A198" s="34"/>
      <c r="B198" s="27" t="s">
        <v>463</v>
      </c>
      <c r="C198" s="27" t="s">
        <v>473</v>
      </c>
      <c r="D198" s="25" t="s">
        <v>129</v>
      </c>
      <c r="E198" s="25" t="s">
        <v>65</v>
      </c>
      <c r="F198" s="27" t="s">
        <v>66</v>
      </c>
      <c r="G198" s="27" t="s">
        <v>19</v>
      </c>
      <c r="H198" s="28"/>
      <c r="I198" s="30">
        <v>2</v>
      </c>
      <c r="J198" s="29">
        <v>1</v>
      </c>
      <c r="K198" s="25" t="s">
        <v>15</v>
      </c>
      <c r="L198" s="33">
        <v>43329</v>
      </c>
      <c r="M198" s="27"/>
      <c r="N198" s="24" t="e">
        <f>VLOOKUP(L198,'Fine Wine'!$L$79:$L$90,1,0)</f>
        <v>#N/A</v>
      </c>
    </row>
    <row r="199" spans="1:14" s="24" customFormat="1" ht="30" hidden="1" customHeight="1">
      <c r="B199" s="25" t="s">
        <v>204</v>
      </c>
      <c r="C199" s="27" t="s">
        <v>414</v>
      </c>
      <c r="D199" s="25" t="s">
        <v>184</v>
      </c>
      <c r="E199" s="25" t="s">
        <v>81</v>
      </c>
      <c r="F199" s="25" t="s">
        <v>66</v>
      </c>
      <c r="G199" s="25" t="s">
        <v>19</v>
      </c>
      <c r="H199" s="28"/>
      <c r="I199" s="30">
        <v>6</v>
      </c>
      <c r="J199" s="29"/>
      <c r="K199" s="25" t="s">
        <v>20</v>
      </c>
      <c r="L199" s="25">
        <v>41240</v>
      </c>
      <c r="M199" s="27"/>
      <c r="N199" s="24" t="e">
        <f>VLOOKUP(L199,'Fine Wine'!$L$79:$L$90,1,0)</f>
        <v>#N/A</v>
      </c>
    </row>
    <row r="200" spans="1:14" s="24" customFormat="1" ht="30" hidden="1" customHeight="1">
      <c r="B200" s="25" t="s">
        <v>18</v>
      </c>
      <c r="C200" s="27" t="s">
        <v>416</v>
      </c>
      <c r="D200" s="25" t="s">
        <v>198</v>
      </c>
      <c r="E200" s="25" t="s">
        <v>108</v>
      </c>
      <c r="F200" s="25" t="s">
        <v>66</v>
      </c>
      <c r="G200" s="25" t="s">
        <v>19</v>
      </c>
      <c r="H200" s="28"/>
      <c r="I200" s="30">
        <v>12</v>
      </c>
      <c r="J200" s="29"/>
      <c r="K200" s="25" t="s">
        <v>20</v>
      </c>
      <c r="L200" s="25">
        <v>46085</v>
      </c>
      <c r="M200" s="27"/>
      <c r="N200" s="24" t="e">
        <f>VLOOKUP(L200,'Fine Wine'!$L$79:$L$90,1,0)</f>
        <v>#N/A</v>
      </c>
    </row>
    <row r="201" spans="1:14" s="24" customFormat="1" ht="30" hidden="1" customHeight="1">
      <c r="B201" s="25" t="s">
        <v>18</v>
      </c>
      <c r="C201" s="27" t="s">
        <v>417</v>
      </c>
      <c r="D201" s="25" t="s">
        <v>198</v>
      </c>
      <c r="E201" s="25" t="s">
        <v>108</v>
      </c>
      <c r="F201" s="25" t="s">
        <v>66</v>
      </c>
      <c r="G201" s="25" t="s">
        <v>19</v>
      </c>
      <c r="H201" s="28"/>
      <c r="I201" s="30">
        <v>6</v>
      </c>
      <c r="J201" s="29"/>
      <c r="K201" s="25" t="s">
        <v>140</v>
      </c>
      <c r="L201" s="25">
        <v>46084</v>
      </c>
      <c r="M201" s="27"/>
      <c r="N201" s="24" t="e">
        <f>VLOOKUP(L201,'Fine Wine'!$L$79:$L$90,1,0)</f>
        <v>#N/A</v>
      </c>
    </row>
    <row r="202" spans="1:14" s="24" customFormat="1" ht="30" hidden="1" customHeight="1">
      <c r="B202" s="25" t="s">
        <v>418</v>
      </c>
      <c r="C202" s="27" t="s">
        <v>419</v>
      </c>
      <c r="D202" s="25" t="s">
        <v>198</v>
      </c>
      <c r="E202" s="25" t="s">
        <v>108</v>
      </c>
      <c r="F202" s="25" t="s">
        <v>66</v>
      </c>
      <c r="G202" s="25" t="s">
        <v>19</v>
      </c>
      <c r="H202" s="28"/>
      <c r="I202" s="30">
        <v>27</v>
      </c>
      <c r="J202" s="29"/>
      <c r="K202" s="25" t="s">
        <v>20</v>
      </c>
      <c r="L202" s="25">
        <v>46081</v>
      </c>
      <c r="M202" s="27"/>
      <c r="N202" s="24" t="e">
        <f>VLOOKUP(L202,'Fine Wine'!$L$79:$L$90,1,0)</f>
        <v>#N/A</v>
      </c>
    </row>
    <row r="203" spans="1:14" s="24" customFormat="1" ht="30" hidden="1" customHeight="1">
      <c r="B203" s="25" t="s">
        <v>18</v>
      </c>
      <c r="C203" s="27" t="s">
        <v>420</v>
      </c>
      <c r="D203" s="25" t="s">
        <v>198</v>
      </c>
      <c r="E203" s="25" t="s">
        <v>108</v>
      </c>
      <c r="F203" s="25" t="s">
        <v>66</v>
      </c>
      <c r="G203" s="25" t="s">
        <v>19</v>
      </c>
      <c r="H203" s="28"/>
      <c r="I203" s="30">
        <v>18</v>
      </c>
      <c r="J203" s="29"/>
      <c r="K203" s="25" t="s">
        <v>20</v>
      </c>
      <c r="L203" s="25">
        <v>46083</v>
      </c>
      <c r="M203" s="27"/>
      <c r="N203" s="24" t="e">
        <f>VLOOKUP(L203,'Fine Wine'!$L$79:$L$90,1,0)</f>
        <v>#N/A</v>
      </c>
    </row>
    <row r="204" spans="1:14" s="24" customFormat="1" ht="30" hidden="1" customHeight="1">
      <c r="B204" s="25" t="s">
        <v>71</v>
      </c>
      <c r="C204" s="27" t="s">
        <v>421</v>
      </c>
      <c r="D204" s="25" t="s">
        <v>201</v>
      </c>
      <c r="E204" s="25" t="s">
        <v>108</v>
      </c>
      <c r="F204" s="25" t="s">
        <v>66</v>
      </c>
      <c r="G204" s="25" t="s">
        <v>19</v>
      </c>
      <c r="H204" s="28"/>
      <c r="I204" s="30">
        <v>18</v>
      </c>
      <c r="J204" s="29"/>
      <c r="K204" s="25" t="s">
        <v>20</v>
      </c>
      <c r="L204" s="25">
        <v>46086</v>
      </c>
      <c r="M204" s="27"/>
      <c r="N204" s="24" t="e">
        <f>VLOOKUP(L204,'Fine Wine'!$L$79:$L$90,1,0)</f>
        <v>#N/A</v>
      </c>
    </row>
    <row r="205" spans="1:14" s="24" customFormat="1" ht="30" hidden="1" customHeight="1">
      <c r="B205" s="25" t="s">
        <v>153</v>
      </c>
      <c r="C205" s="27" t="s">
        <v>407</v>
      </c>
      <c r="D205" s="25" t="s">
        <v>191</v>
      </c>
      <c r="E205" s="25" t="s">
        <v>81</v>
      </c>
      <c r="F205" s="25" t="s">
        <v>66</v>
      </c>
      <c r="G205" s="25" t="s">
        <v>19</v>
      </c>
      <c r="H205" s="28"/>
      <c r="I205" s="30">
        <v>18</v>
      </c>
      <c r="J205" s="29">
        <v>6</v>
      </c>
      <c r="K205" s="25" t="s">
        <v>20</v>
      </c>
      <c r="L205" s="25">
        <v>44399</v>
      </c>
      <c r="M205" s="27"/>
      <c r="N205" s="24" t="e">
        <f>VLOOKUP(L205,'Fine Wine'!$L$79:$L$90,1,0)</f>
        <v>#N/A</v>
      </c>
    </row>
    <row r="206" spans="1:14" s="24" customFormat="1" ht="30" hidden="1" customHeight="1">
      <c r="B206" s="25" t="s">
        <v>34</v>
      </c>
      <c r="C206" s="27" t="s">
        <v>84</v>
      </c>
      <c r="D206" s="25" t="s">
        <v>85</v>
      </c>
      <c r="E206" s="25" t="s">
        <v>81</v>
      </c>
      <c r="F206" s="25" t="s">
        <v>66</v>
      </c>
      <c r="G206" s="25" t="s">
        <v>14</v>
      </c>
      <c r="H206" s="28">
        <v>47.823733333333337</v>
      </c>
      <c r="I206" s="30">
        <v>0</v>
      </c>
      <c r="J206" s="29"/>
      <c r="K206" s="25" t="s">
        <v>20</v>
      </c>
      <c r="L206" s="25">
        <v>45307</v>
      </c>
      <c r="M206" s="27"/>
      <c r="N206" s="24" t="e">
        <f>VLOOKUP(L206,'Fine Wine'!$L$79:$L$90,1,0)</f>
        <v>#N/A</v>
      </c>
    </row>
    <row r="207" spans="1:14" s="24" customFormat="1" ht="30" hidden="1" customHeight="1">
      <c r="B207" s="25">
        <v>2020</v>
      </c>
      <c r="C207" s="27" t="s">
        <v>86</v>
      </c>
      <c r="D207" s="25" t="s">
        <v>85</v>
      </c>
      <c r="E207" s="25" t="s">
        <v>81</v>
      </c>
      <c r="F207" s="25" t="s">
        <v>66</v>
      </c>
      <c r="G207" s="25" t="s">
        <v>14</v>
      </c>
      <c r="H207" s="28">
        <v>51.529866666666663</v>
      </c>
      <c r="I207" s="30">
        <v>0</v>
      </c>
      <c r="J207" s="29"/>
      <c r="K207" s="25" t="s">
        <v>20</v>
      </c>
      <c r="L207" s="25">
        <v>45306</v>
      </c>
      <c r="M207" s="27"/>
      <c r="N207" s="24" t="e">
        <f>VLOOKUP(L207,'Fine Wine'!$L$79:$L$90,1,0)</f>
        <v>#N/A</v>
      </c>
    </row>
    <row r="208" spans="1:14" s="24" customFormat="1" ht="30" hidden="1" customHeight="1">
      <c r="B208" s="25">
        <v>2020</v>
      </c>
      <c r="C208" s="27" t="s">
        <v>89</v>
      </c>
      <c r="D208" s="25" t="s">
        <v>90</v>
      </c>
      <c r="E208" s="25" t="s">
        <v>81</v>
      </c>
      <c r="F208" s="25" t="s">
        <v>66</v>
      </c>
      <c r="G208" s="25" t="s">
        <v>14</v>
      </c>
      <c r="H208" s="28">
        <v>56.7</v>
      </c>
      <c r="I208" s="30">
        <v>0</v>
      </c>
      <c r="J208" s="29"/>
      <c r="K208" s="25" t="s">
        <v>74</v>
      </c>
      <c r="L208" s="25">
        <v>4312720</v>
      </c>
      <c r="M208" s="27"/>
      <c r="N208" s="24" t="e">
        <f>VLOOKUP(L208,'Fine Wine'!$L$79:$L$90,1,0)</f>
        <v>#N/A</v>
      </c>
    </row>
    <row r="209" spans="2:14" s="24" customFormat="1" ht="30" hidden="1" customHeight="1">
      <c r="B209" s="25">
        <v>1996</v>
      </c>
      <c r="C209" s="27" t="s">
        <v>98</v>
      </c>
      <c r="D209" s="25" t="s">
        <v>93</v>
      </c>
      <c r="E209" s="25" t="s">
        <v>93</v>
      </c>
      <c r="F209" s="25" t="s">
        <v>66</v>
      </c>
      <c r="G209" s="25" t="s">
        <v>14</v>
      </c>
      <c r="H209" s="28">
        <v>94.018799999999999</v>
      </c>
      <c r="I209" s="30" t="e">
        <v>#N/A</v>
      </c>
      <c r="J209" s="29"/>
      <c r="K209" s="25" t="s">
        <v>97</v>
      </c>
      <c r="L209" s="25">
        <v>74851</v>
      </c>
      <c r="M209" s="27"/>
      <c r="N209" s="24" t="e">
        <f>VLOOKUP(L209,'Fine Wine'!$L$79:$L$90,1,0)</f>
        <v>#N/A</v>
      </c>
    </row>
    <row r="210" spans="2:14" s="24" customFormat="1" ht="30" hidden="1" customHeight="1">
      <c r="B210" s="25">
        <v>2008</v>
      </c>
      <c r="C210" s="27" t="s">
        <v>100</v>
      </c>
      <c r="D210" s="25" t="s">
        <v>93</v>
      </c>
      <c r="E210" s="25" t="s">
        <v>93</v>
      </c>
      <c r="F210" s="25" t="s">
        <v>66</v>
      </c>
      <c r="G210" s="25" t="s">
        <v>14</v>
      </c>
      <c r="H210" s="28">
        <v>134.6</v>
      </c>
      <c r="I210" s="30" t="e">
        <v>#N/A</v>
      </c>
      <c r="J210" s="29"/>
      <c r="K210" s="25" t="s">
        <v>20</v>
      </c>
      <c r="L210" s="25">
        <v>40247</v>
      </c>
      <c r="M210" s="27"/>
      <c r="N210" s="24" t="e">
        <f>VLOOKUP(L210,'Fine Wine'!$L$79:$L$90,1,0)</f>
        <v>#N/A</v>
      </c>
    </row>
    <row r="211" spans="2:14" s="24" customFormat="1" ht="30" hidden="1" customHeight="1">
      <c r="B211" s="25">
        <v>2016</v>
      </c>
      <c r="C211" s="27" t="s">
        <v>128</v>
      </c>
      <c r="D211" s="25" t="s">
        <v>129</v>
      </c>
      <c r="E211" s="25" t="s">
        <v>65</v>
      </c>
      <c r="F211" s="25" t="s">
        <v>66</v>
      </c>
      <c r="G211" s="25" t="s">
        <v>19</v>
      </c>
      <c r="H211" s="28">
        <v>27</v>
      </c>
      <c r="I211" s="30">
        <v>0</v>
      </c>
      <c r="J211" s="29"/>
      <c r="K211" s="25" t="s">
        <v>20</v>
      </c>
      <c r="L211" s="25">
        <v>45644</v>
      </c>
      <c r="M211" s="27" t="s">
        <v>70</v>
      </c>
      <c r="N211" s="24" t="e">
        <f>VLOOKUP(L211,'Fine Wine'!$L$79:$L$90,1,0)</f>
        <v>#N/A</v>
      </c>
    </row>
    <row r="212" spans="2:14" s="24" customFormat="1" ht="30" hidden="1" customHeight="1">
      <c r="B212" s="25">
        <v>1998</v>
      </c>
      <c r="C212" s="27" t="s">
        <v>147</v>
      </c>
      <c r="D212" s="25" t="s">
        <v>129</v>
      </c>
      <c r="E212" s="25" t="s">
        <v>65</v>
      </c>
      <c r="F212" s="25" t="s">
        <v>66</v>
      </c>
      <c r="G212" s="25" t="s">
        <v>19</v>
      </c>
      <c r="H212" s="28">
        <v>783</v>
      </c>
      <c r="I212" s="30">
        <v>0</v>
      </c>
      <c r="J212" s="29"/>
      <c r="K212" s="25" t="s">
        <v>20</v>
      </c>
      <c r="L212" s="25">
        <v>45660</v>
      </c>
      <c r="M212" s="27" t="s">
        <v>70</v>
      </c>
      <c r="N212" s="24" t="e">
        <f>VLOOKUP(L212,'Fine Wine'!$L$79:$L$90,1,0)</f>
        <v>#N/A</v>
      </c>
    </row>
    <row r="213" spans="2:14" s="24" customFormat="1" ht="30" hidden="1" customHeight="1">
      <c r="B213" s="25" t="s">
        <v>150</v>
      </c>
      <c r="C213" s="27" t="s">
        <v>162</v>
      </c>
      <c r="D213" s="25" t="s">
        <v>79</v>
      </c>
      <c r="E213" s="25" t="s">
        <v>65</v>
      </c>
      <c r="F213" s="25" t="s">
        <v>66</v>
      </c>
      <c r="G213" s="25" t="s">
        <v>19</v>
      </c>
      <c r="H213" s="28">
        <v>50</v>
      </c>
      <c r="I213" s="30">
        <v>0</v>
      </c>
      <c r="J213" s="29"/>
      <c r="K213" s="25" t="s">
        <v>20</v>
      </c>
      <c r="L213" s="25">
        <v>44333</v>
      </c>
      <c r="M213" s="27" t="s">
        <v>70</v>
      </c>
      <c r="N213" s="24" t="e">
        <f>VLOOKUP(L213,'Fine Wine'!$L$79:$L$90,1,0)</f>
        <v>#N/A</v>
      </c>
    </row>
    <row r="214" spans="2:14" s="24" customFormat="1" ht="30" hidden="1" customHeight="1">
      <c r="B214" s="25">
        <v>2017</v>
      </c>
      <c r="C214" s="27" t="s">
        <v>172</v>
      </c>
      <c r="D214" s="25" t="s">
        <v>173</v>
      </c>
      <c r="E214" s="25" t="s">
        <v>81</v>
      </c>
      <c r="F214" s="25" t="s">
        <v>66</v>
      </c>
      <c r="G214" s="25" t="s">
        <v>19</v>
      </c>
      <c r="H214" s="28">
        <v>37.01786666666667</v>
      </c>
      <c r="I214" s="30">
        <v>0</v>
      </c>
      <c r="J214" s="29"/>
      <c r="K214" s="25" t="s">
        <v>20</v>
      </c>
      <c r="L214" s="25">
        <v>75297</v>
      </c>
      <c r="M214" s="27"/>
      <c r="N214" s="24" t="e">
        <f>VLOOKUP(L214,'Fine Wine'!$L$79:$L$90,1,0)</f>
        <v>#N/A</v>
      </c>
    </row>
    <row r="215" spans="2:14" s="24" customFormat="1" ht="30" hidden="1" customHeight="1">
      <c r="B215" s="25">
        <v>2019</v>
      </c>
      <c r="C215" s="27" t="s">
        <v>192</v>
      </c>
      <c r="D215" s="25" t="s">
        <v>191</v>
      </c>
      <c r="E215" s="25" t="s">
        <v>81</v>
      </c>
      <c r="F215" s="25" t="s">
        <v>66</v>
      </c>
      <c r="G215" s="25" t="s">
        <v>19</v>
      </c>
      <c r="H215" s="28">
        <v>60.3</v>
      </c>
      <c r="I215" s="30">
        <v>0</v>
      </c>
      <c r="J215" s="29"/>
      <c r="K215" s="25" t="s">
        <v>20</v>
      </c>
      <c r="L215" s="25">
        <v>41817</v>
      </c>
      <c r="M215" s="27"/>
      <c r="N215" s="24" t="e">
        <f>VLOOKUP(L215,'Fine Wine'!$L$79:$L$90,1,0)</f>
        <v>#N/A</v>
      </c>
    </row>
    <row r="216" spans="2:14" s="24" customFormat="1" ht="30" hidden="1" customHeight="1">
      <c r="B216" s="25">
        <v>1982</v>
      </c>
      <c r="C216" s="27" t="s">
        <v>195</v>
      </c>
      <c r="D216" s="25" t="s">
        <v>105</v>
      </c>
      <c r="E216" s="25" t="s">
        <v>106</v>
      </c>
      <c r="F216" s="25" t="s">
        <v>66</v>
      </c>
      <c r="G216" s="25" t="s">
        <v>19</v>
      </c>
      <c r="H216" s="28">
        <v>79.668933333333328</v>
      </c>
      <c r="I216" s="30">
        <v>0</v>
      </c>
      <c r="J216" s="29"/>
      <c r="K216" s="25" t="s">
        <v>97</v>
      </c>
      <c r="L216" s="25">
        <v>45155</v>
      </c>
      <c r="M216" s="27"/>
      <c r="N216" s="24" t="e">
        <f>VLOOKUP(L216,'Fine Wine'!$L$79:$L$90,1,0)</f>
        <v>#N/A</v>
      </c>
    </row>
    <row r="217" spans="2:14" s="24" customFormat="1" ht="30" hidden="1" customHeight="1">
      <c r="B217" s="25">
        <v>2019</v>
      </c>
      <c r="C217" s="27" t="s">
        <v>200</v>
      </c>
      <c r="D217" s="25" t="s">
        <v>198</v>
      </c>
      <c r="E217" s="25" t="s">
        <v>108</v>
      </c>
      <c r="F217" s="25" t="s">
        <v>66</v>
      </c>
      <c r="G217" s="25" t="s">
        <v>19</v>
      </c>
      <c r="H217" s="28">
        <v>142.86000000000001</v>
      </c>
      <c r="I217" s="30" t="e">
        <v>#N/A</v>
      </c>
      <c r="J217" s="29"/>
      <c r="K217" s="25" t="s">
        <v>113</v>
      </c>
      <c r="L217" s="25">
        <v>42866</v>
      </c>
      <c r="M217" s="27"/>
      <c r="N217" s="24" t="e">
        <f>VLOOKUP(L217,'Fine Wine'!$L$79:$L$90,1,0)</f>
        <v>#N/A</v>
      </c>
    </row>
    <row r="218" spans="2:14" s="24" customFormat="1" ht="30" hidden="1" customHeight="1">
      <c r="B218" s="25">
        <v>2016</v>
      </c>
      <c r="C218" s="27" t="s">
        <v>253</v>
      </c>
      <c r="D218" s="25" t="s">
        <v>237</v>
      </c>
      <c r="E218" s="25" t="s">
        <v>237</v>
      </c>
      <c r="F218" s="25" t="s">
        <v>236</v>
      </c>
      <c r="G218" s="25" t="s">
        <v>19</v>
      </c>
      <c r="H218" s="28">
        <v>44.644000000000005</v>
      </c>
      <c r="I218" s="30">
        <v>0</v>
      </c>
      <c r="J218" s="29"/>
      <c r="K218" s="25" t="s">
        <v>20</v>
      </c>
      <c r="L218" s="25">
        <v>4179616</v>
      </c>
      <c r="M218" s="27"/>
      <c r="N218" s="24" t="e">
        <f>VLOOKUP(L218,'Fine Wine'!$L$79:$L$90,1,0)</f>
        <v>#N/A</v>
      </c>
    </row>
    <row r="219" spans="2:14" s="24" customFormat="1" ht="30" hidden="1" customHeight="1">
      <c r="B219" s="25">
        <v>2014</v>
      </c>
      <c r="C219" s="27" t="s">
        <v>263</v>
      </c>
      <c r="D219" s="25" t="s">
        <v>249</v>
      </c>
      <c r="E219" s="25" t="s">
        <v>249</v>
      </c>
      <c r="F219" s="25" t="s">
        <v>236</v>
      </c>
      <c r="G219" s="25" t="s">
        <v>19</v>
      </c>
      <c r="H219" s="28">
        <v>96.3</v>
      </c>
      <c r="I219" s="30">
        <v>0</v>
      </c>
      <c r="J219" s="29"/>
      <c r="K219" s="25" t="s">
        <v>20</v>
      </c>
      <c r="L219" s="25">
        <v>41807</v>
      </c>
      <c r="M219" s="27" t="s">
        <v>130</v>
      </c>
      <c r="N219" s="24" t="e">
        <f>VLOOKUP(L219,'Fine Wine'!$L$79:$L$90,1,0)</f>
        <v>#N/A</v>
      </c>
    </row>
    <row r="220" spans="2:14" s="24" customFormat="1" ht="30" hidden="1" customHeight="1">
      <c r="B220" s="25">
        <v>2015</v>
      </c>
      <c r="C220" s="27" t="s">
        <v>265</v>
      </c>
      <c r="D220" s="25" t="s">
        <v>249</v>
      </c>
      <c r="E220" s="25" t="s">
        <v>249</v>
      </c>
      <c r="F220" s="25" t="s">
        <v>236</v>
      </c>
      <c r="G220" s="25" t="s">
        <v>19</v>
      </c>
      <c r="H220" s="28">
        <v>254.92</v>
      </c>
      <c r="I220" s="30" t="e">
        <v>#N/A</v>
      </c>
      <c r="J220" s="29"/>
      <c r="K220" s="25" t="s">
        <v>20</v>
      </c>
      <c r="L220" s="25">
        <v>44891</v>
      </c>
      <c r="M220" s="27" t="s">
        <v>130</v>
      </c>
      <c r="N220" s="24" t="e">
        <f>VLOOKUP(L220,'Fine Wine'!$L$79:$L$90,1,0)</f>
        <v>#N/A</v>
      </c>
    </row>
    <row r="221" spans="2:14" s="24" customFormat="1" ht="30" hidden="1" customHeight="1">
      <c r="B221" s="25">
        <v>2014</v>
      </c>
      <c r="C221" s="27" t="s">
        <v>292</v>
      </c>
      <c r="D221" s="25" t="s">
        <v>287</v>
      </c>
      <c r="E221" s="25" t="s">
        <v>287</v>
      </c>
      <c r="F221" s="25" t="s">
        <v>288</v>
      </c>
      <c r="G221" s="25" t="s">
        <v>19</v>
      </c>
      <c r="H221" s="28">
        <v>41.274799999999999</v>
      </c>
      <c r="I221" s="30">
        <v>0</v>
      </c>
      <c r="J221" s="29"/>
      <c r="K221" s="25" t="s">
        <v>20</v>
      </c>
      <c r="L221" s="25">
        <v>4331914</v>
      </c>
      <c r="M221" s="27"/>
      <c r="N221" s="24" t="e">
        <f>VLOOKUP(L221,'Fine Wine'!$L$79:$L$90,1,0)</f>
        <v>#N/A</v>
      </c>
    </row>
    <row r="222" spans="2:14" s="24" customFormat="1" ht="30" hidden="1" customHeight="1">
      <c r="B222" s="25" t="s">
        <v>95</v>
      </c>
      <c r="C222" s="27" t="s">
        <v>299</v>
      </c>
      <c r="D222" s="25" t="s">
        <v>293</v>
      </c>
      <c r="E222" s="25" t="s">
        <v>294</v>
      </c>
      <c r="F222" s="25" t="s">
        <v>295</v>
      </c>
      <c r="G222" s="25" t="s">
        <v>19</v>
      </c>
      <c r="H222" s="28">
        <v>115.57</v>
      </c>
      <c r="I222" s="30">
        <v>0</v>
      </c>
      <c r="J222" s="29"/>
      <c r="K222" s="25" t="s">
        <v>20</v>
      </c>
      <c r="L222" s="25">
        <v>43769</v>
      </c>
      <c r="M222" s="27"/>
      <c r="N222" s="24" t="e">
        <f>VLOOKUP(L222,'Fine Wine'!$L$79:$L$90,1,0)</f>
        <v>#N/A</v>
      </c>
    </row>
    <row r="223" spans="2:14" s="24" customFormat="1" ht="30" hidden="1" customHeight="1">
      <c r="B223" s="25" t="s">
        <v>122</v>
      </c>
      <c r="C223" s="27" t="s">
        <v>120</v>
      </c>
      <c r="D223" s="25" t="s">
        <v>119</v>
      </c>
      <c r="E223" s="25" t="s">
        <v>65</v>
      </c>
      <c r="F223" s="25" t="s">
        <v>66</v>
      </c>
      <c r="G223" s="25" t="s">
        <v>19</v>
      </c>
      <c r="H223" s="28">
        <v>33</v>
      </c>
      <c r="I223" s="30" t="e">
        <f>J223*#REF!</f>
        <v>#REF!</v>
      </c>
      <c r="J223" s="29">
        <v>6</v>
      </c>
      <c r="K223" s="25" t="s">
        <v>91</v>
      </c>
      <c r="L223" s="25">
        <v>46281</v>
      </c>
      <c r="M223" s="27" t="s">
        <v>70</v>
      </c>
      <c r="N223" s="24" t="e">
        <f>VLOOKUP(L223,'Fine Wine'!$L$79:$L$90,1,0)</f>
        <v>#N/A</v>
      </c>
    </row>
    <row r="224" spans="2:14" s="24" customFormat="1" ht="30" hidden="1" customHeight="1">
      <c r="B224" s="25">
        <v>2011</v>
      </c>
      <c r="C224" s="27" t="s">
        <v>131</v>
      </c>
      <c r="D224" s="25" t="s">
        <v>129</v>
      </c>
      <c r="E224" s="25" t="s">
        <v>65</v>
      </c>
      <c r="F224" s="25" t="s">
        <v>66</v>
      </c>
      <c r="G224" s="25" t="s">
        <v>19</v>
      </c>
      <c r="H224" s="28">
        <v>47.17</v>
      </c>
      <c r="I224" s="30" t="e">
        <f>J224*#REF!</f>
        <v>#REF!</v>
      </c>
      <c r="J224" s="29">
        <v>6</v>
      </c>
      <c r="K224" s="25" t="s">
        <v>20</v>
      </c>
      <c r="L224" s="25">
        <v>41929</v>
      </c>
      <c r="M224" s="27" t="s">
        <v>70</v>
      </c>
      <c r="N224" s="24" t="e">
        <f>VLOOKUP(L224,'Fine Wine'!$L$79:$L$90,1,0)</f>
        <v>#N/A</v>
      </c>
    </row>
    <row r="225" spans="1:14" s="24" customFormat="1" ht="30" hidden="1" customHeight="1">
      <c r="B225" s="25">
        <v>2006</v>
      </c>
      <c r="C225" s="27" t="s">
        <v>144</v>
      </c>
      <c r="D225" s="25" t="s">
        <v>129</v>
      </c>
      <c r="E225" s="25" t="s">
        <v>65</v>
      </c>
      <c r="F225" s="25" t="s">
        <v>66</v>
      </c>
      <c r="G225" s="25" t="s">
        <v>19</v>
      </c>
      <c r="H225" s="28">
        <v>525.26</v>
      </c>
      <c r="I225" s="30" t="e">
        <f>J225*#REF!</f>
        <v>#REF!</v>
      </c>
      <c r="J225" s="29">
        <v>6</v>
      </c>
      <c r="K225" s="25" t="s">
        <v>20</v>
      </c>
      <c r="L225" s="25">
        <v>45686</v>
      </c>
      <c r="M225" s="27" t="s">
        <v>70</v>
      </c>
      <c r="N225" s="24" t="e">
        <f>VLOOKUP(L225,'Fine Wine'!$L$79:$L$90,1,0)</f>
        <v>#N/A</v>
      </c>
    </row>
    <row r="226" spans="1:14" s="24" customFormat="1" ht="30" hidden="1" customHeight="1">
      <c r="B226" s="25">
        <v>2017</v>
      </c>
      <c r="C226" s="27" t="s">
        <v>88</v>
      </c>
      <c r="D226" s="25" t="s">
        <v>85</v>
      </c>
      <c r="E226" s="25" t="s">
        <v>81</v>
      </c>
      <c r="F226" s="25" t="s">
        <v>66</v>
      </c>
      <c r="G226" s="25" t="s">
        <v>14</v>
      </c>
      <c r="H226" s="28">
        <v>55.91</v>
      </c>
      <c r="I226" s="30" t="e">
        <f>J226*#REF!</f>
        <v>#REF!</v>
      </c>
      <c r="J226" s="29">
        <v>6</v>
      </c>
      <c r="K226" s="25" t="s">
        <v>20</v>
      </c>
      <c r="L226" s="25">
        <v>72684</v>
      </c>
      <c r="M226" s="27"/>
      <c r="N226" s="24" t="e">
        <f>VLOOKUP(L226,'Fine Wine'!$L$79:$L$90,1,0)</f>
        <v>#N/A</v>
      </c>
    </row>
    <row r="227" spans="1:14" s="24" customFormat="1" ht="30" hidden="1" customHeight="1">
      <c r="B227" s="25" t="s">
        <v>22</v>
      </c>
      <c r="C227" s="27" t="s">
        <v>87</v>
      </c>
      <c r="D227" s="25" t="s">
        <v>85</v>
      </c>
      <c r="E227" s="25" t="s">
        <v>81</v>
      </c>
      <c r="F227" s="25" t="s">
        <v>66</v>
      </c>
      <c r="G227" s="25" t="s">
        <v>14</v>
      </c>
      <c r="H227" s="28">
        <v>54.617333333333335</v>
      </c>
      <c r="I227" s="30" t="e">
        <f>J227*#REF!</f>
        <v>#REF!</v>
      </c>
      <c r="J227" s="29">
        <v>6</v>
      </c>
      <c r="K227" s="25" t="s">
        <v>20</v>
      </c>
      <c r="L227" s="25">
        <v>74073</v>
      </c>
      <c r="M227" s="27"/>
      <c r="N227" s="24" t="e">
        <f>VLOOKUP(L227,'Fine Wine'!$L$79:$L$90,1,0)</f>
        <v>#N/A</v>
      </c>
    </row>
    <row r="228" spans="1:14" s="24" customFormat="1" ht="30" hidden="1" customHeight="1">
      <c r="B228" s="25">
        <v>2013</v>
      </c>
      <c r="C228" s="27" t="s">
        <v>102</v>
      </c>
      <c r="D228" s="25" t="s">
        <v>93</v>
      </c>
      <c r="E228" s="25" t="s">
        <v>93</v>
      </c>
      <c r="F228" s="25" t="s">
        <v>66</v>
      </c>
      <c r="G228" s="25" t="s">
        <v>14</v>
      </c>
      <c r="H228" s="28">
        <v>190.83962499999998</v>
      </c>
      <c r="I228" s="30" t="e">
        <f>J228*#REF!</f>
        <v>#REF!</v>
      </c>
      <c r="J228" s="29">
        <v>6</v>
      </c>
      <c r="K228" s="25" t="s">
        <v>20</v>
      </c>
      <c r="L228" s="25">
        <v>76256</v>
      </c>
      <c r="M228" s="27"/>
      <c r="N228" s="24" t="e">
        <f>VLOOKUP(L228,'Fine Wine'!$L$79:$L$90,1,0)</f>
        <v>#N/A</v>
      </c>
    </row>
    <row r="229" spans="1:14" s="24" customFormat="1" ht="30" hidden="1" customHeight="1">
      <c r="B229" s="25">
        <v>2009</v>
      </c>
      <c r="C229" s="27" t="s">
        <v>103</v>
      </c>
      <c r="D229" s="25" t="s">
        <v>93</v>
      </c>
      <c r="E229" s="25" t="s">
        <v>93</v>
      </c>
      <c r="F229" s="25" t="s">
        <v>66</v>
      </c>
      <c r="G229" s="25" t="s">
        <v>14</v>
      </c>
      <c r="H229" s="28">
        <v>424.84674999999993</v>
      </c>
      <c r="I229" s="30" t="e">
        <f>J229*#REF!</f>
        <v>#REF!</v>
      </c>
      <c r="J229" s="29">
        <v>1</v>
      </c>
      <c r="K229" s="25" t="s">
        <v>15</v>
      </c>
      <c r="L229" s="25">
        <v>72096</v>
      </c>
      <c r="M229" s="27"/>
      <c r="N229" s="24" t="e">
        <f>VLOOKUP(L229,'Fine Wine'!$L$79:$L$90,1,0)</f>
        <v>#N/A</v>
      </c>
    </row>
    <row r="230" spans="1:14" s="24" customFormat="1" ht="30" hidden="1" customHeight="1">
      <c r="B230" s="25">
        <v>1988</v>
      </c>
      <c r="C230" s="27" t="s">
        <v>194</v>
      </c>
      <c r="D230" s="25" t="s">
        <v>105</v>
      </c>
      <c r="E230" s="25" t="s">
        <v>106</v>
      </c>
      <c r="F230" s="25" t="s">
        <v>66</v>
      </c>
      <c r="G230" s="25" t="s">
        <v>19</v>
      </c>
      <c r="H230" s="28">
        <v>73.078933333333339</v>
      </c>
      <c r="I230" s="30" t="e">
        <f>J230*#REF!</f>
        <v>#REF!</v>
      </c>
      <c r="J230" s="29">
        <v>1</v>
      </c>
      <c r="K230" s="25" t="s">
        <v>97</v>
      </c>
      <c r="L230" s="25">
        <v>45156</v>
      </c>
      <c r="M230" s="27"/>
      <c r="N230" s="24" t="e">
        <f>VLOOKUP(L230,'Fine Wine'!$L$79:$L$90,1,0)</f>
        <v>#N/A</v>
      </c>
    </row>
    <row r="231" spans="1:14" s="24" customFormat="1" ht="30" hidden="1" customHeight="1">
      <c r="B231" s="25">
        <v>1990</v>
      </c>
      <c r="C231" s="27" t="s">
        <v>196</v>
      </c>
      <c r="D231" s="25" t="s">
        <v>107</v>
      </c>
      <c r="E231" s="25" t="s">
        <v>108</v>
      </c>
      <c r="F231" s="25" t="s">
        <v>66</v>
      </c>
      <c r="G231" s="25" t="s">
        <v>19</v>
      </c>
      <c r="H231" s="28">
        <v>39.155466666666669</v>
      </c>
      <c r="I231" s="30" t="e">
        <f>J231*#REF!</f>
        <v>#REF!</v>
      </c>
      <c r="J231" s="29">
        <v>1</v>
      </c>
      <c r="K231" s="25" t="s">
        <v>97</v>
      </c>
      <c r="L231" s="25">
        <v>74877</v>
      </c>
      <c r="M231" s="27"/>
      <c r="N231" s="24" t="e">
        <f>VLOOKUP(L231,'Fine Wine'!$L$79:$L$90,1,0)</f>
        <v>#N/A</v>
      </c>
    </row>
    <row r="232" spans="1:14" s="24" customFormat="1" ht="30" hidden="1" customHeight="1">
      <c r="B232" s="25">
        <v>2013</v>
      </c>
      <c r="C232" s="27" t="s">
        <v>255</v>
      </c>
      <c r="D232" s="25" t="s">
        <v>237</v>
      </c>
      <c r="E232" s="25" t="s">
        <v>237</v>
      </c>
      <c r="F232" s="25" t="s">
        <v>236</v>
      </c>
      <c r="G232" s="25" t="s">
        <v>19</v>
      </c>
      <c r="H232" s="28">
        <v>77.55</v>
      </c>
      <c r="I232" s="30" t="e">
        <f>J232*#REF!</f>
        <v>#REF!</v>
      </c>
      <c r="J232" s="29">
        <v>6</v>
      </c>
      <c r="K232" s="25" t="s">
        <v>20</v>
      </c>
      <c r="L232" s="25">
        <v>43772</v>
      </c>
      <c r="M232" s="27"/>
      <c r="N232" s="24" t="e">
        <f>VLOOKUP(L232,'Fine Wine'!$L$79:$L$90,1,0)</f>
        <v>#N/A</v>
      </c>
    </row>
    <row r="233" spans="1:14" s="24" customFormat="1" ht="30" hidden="1" customHeight="1">
      <c r="B233" s="25" t="s">
        <v>18</v>
      </c>
      <c r="C233" s="27" t="s">
        <v>406</v>
      </c>
      <c r="D233" s="25" t="s">
        <v>185</v>
      </c>
      <c r="E233" s="25" t="s">
        <v>81</v>
      </c>
      <c r="F233" s="25" t="s">
        <v>66</v>
      </c>
      <c r="G233" s="25" t="s">
        <v>19</v>
      </c>
      <c r="H233" s="28"/>
      <c r="I233" s="30">
        <v>18</v>
      </c>
      <c r="J233" s="29">
        <v>6</v>
      </c>
      <c r="K233" s="25" t="s">
        <v>20</v>
      </c>
      <c r="L233" s="25">
        <v>45379</v>
      </c>
      <c r="M233" s="27"/>
      <c r="N233" s="24" t="e">
        <f>VLOOKUP(L233,'Fine Wine'!$L$79:$L$90,1,0)</f>
        <v>#N/A</v>
      </c>
    </row>
    <row r="234" spans="1:14" s="24" customFormat="1" ht="30" hidden="1" customHeight="1">
      <c r="A234" s="34"/>
      <c r="B234" s="27" t="s">
        <v>447</v>
      </c>
      <c r="C234" s="27" t="s">
        <v>448</v>
      </c>
      <c r="D234" s="25" t="s">
        <v>109</v>
      </c>
      <c r="E234" s="25" t="s">
        <v>108</v>
      </c>
      <c r="F234" s="27" t="s">
        <v>66</v>
      </c>
      <c r="G234" s="27" t="s">
        <v>19</v>
      </c>
      <c r="H234" s="28"/>
      <c r="I234" s="30">
        <v>18</v>
      </c>
      <c r="J234" s="29">
        <v>6</v>
      </c>
      <c r="K234" s="25" t="s">
        <v>20</v>
      </c>
      <c r="L234" s="33">
        <v>45411</v>
      </c>
      <c r="M234" s="27"/>
      <c r="N234" s="24" t="e">
        <f>VLOOKUP(L234,'Fine Wine'!$L$79:$L$90,1,0)</f>
        <v>#N/A</v>
      </c>
    </row>
    <row r="235" spans="1:14" s="24" customFormat="1" ht="30" hidden="1" customHeight="1">
      <c r="B235" s="25">
        <v>2019</v>
      </c>
      <c r="C235" s="27" t="s">
        <v>301</v>
      </c>
      <c r="D235" s="25" t="s">
        <v>293</v>
      </c>
      <c r="E235" s="25" t="s">
        <v>294</v>
      </c>
      <c r="F235" s="25" t="s">
        <v>295</v>
      </c>
      <c r="G235" s="25" t="s">
        <v>19</v>
      </c>
      <c r="H235" s="28">
        <v>265.55</v>
      </c>
      <c r="I235" s="30" t="e">
        <f>J235*#REF!</f>
        <v>#REF!</v>
      </c>
      <c r="J235" s="29">
        <v>6</v>
      </c>
      <c r="K235" s="25" t="s">
        <v>20</v>
      </c>
      <c r="L235" s="25">
        <v>44909</v>
      </c>
      <c r="M235" s="27"/>
      <c r="N235" s="24" t="e">
        <f>VLOOKUP(L235,'Fine Wine'!$L$79:$L$90,1,0)</f>
        <v>#N/A</v>
      </c>
    </row>
    <row r="236" spans="1:14" s="24" customFormat="1" ht="27" hidden="1" customHeight="1">
      <c r="B236" s="25">
        <v>2018</v>
      </c>
      <c r="C236" s="27" t="s">
        <v>24</v>
      </c>
      <c r="D236" s="25" t="s">
        <v>12</v>
      </c>
      <c r="E236" s="25" t="s">
        <v>12</v>
      </c>
      <c r="F236" s="25" t="s">
        <v>13</v>
      </c>
      <c r="G236" s="25" t="s">
        <v>19</v>
      </c>
      <c r="H236" s="28">
        <v>44.402488888888882</v>
      </c>
      <c r="I236" s="30" t="e">
        <f>J236*#REF!</f>
        <v>#REF!</v>
      </c>
      <c r="J236" s="29">
        <v>1</v>
      </c>
      <c r="K236" s="25" t="s">
        <v>16</v>
      </c>
      <c r="L236" s="25">
        <v>42315</v>
      </c>
      <c r="M236" s="27" t="s">
        <v>17</v>
      </c>
      <c r="N236" s="24" t="e">
        <f>VLOOKUP(L236,'Fine Wine'!$L$79:$L$90,1,0)</f>
        <v>#N/A</v>
      </c>
    </row>
    <row r="237" spans="1:14" s="24" customFormat="1" ht="30" hidden="1" customHeight="1">
      <c r="B237" s="27" t="s">
        <v>34</v>
      </c>
      <c r="C237" s="27" t="s">
        <v>449</v>
      </c>
      <c r="D237" s="25" t="s">
        <v>12</v>
      </c>
      <c r="E237" s="25" t="s">
        <v>12</v>
      </c>
      <c r="F237" s="27" t="s">
        <v>13</v>
      </c>
      <c r="G237" s="25" t="s">
        <v>19</v>
      </c>
      <c r="H237" s="28" t="e">
        <f>#REF!/0.75</f>
        <v>#REF!</v>
      </c>
      <c r="I237" s="30">
        <v>13.001999999999999</v>
      </c>
      <c r="J237" s="29">
        <v>6</v>
      </c>
      <c r="K237" s="25" t="s">
        <v>20</v>
      </c>
      <c r="L237" s="33">
        <v>74670</v>
      </c>
      <c r="M237" s="27"/>
      <c r="N237" s="24" t="e">
        <f>VLOOKUP(L237,'Fine Wine'!$L$79:$L$90,1,0)</f>
        <v>#N/A</v>
      </c>
    </row>
    <row r="238" spans="1:14" s="24" customFormat="1" ht="30" hidden="1" customHeight="1">
      <c r="B238" s="27" t="s">
        <v>153</v>
      </c>
      <c r="C238" s="27" t="s">
        <v>451</v>
      </c>
      <c r="D238" s="25" t="s">
        <v>12</v>
      </c>
      <c r="E238" s="25" t="s">
        <v>12</v>
      </c>
      <c r="F238" s="27" t="s">
        <v>13</v>
      </c>
      <c r="G238" s="25" t="s">
        <v>19</v>
      </c>
      <c r="H238" s="28" t="e">
        <f>#REF!/0.75</f>
        <v>#REF!</v>
      </c>
      <c r="I238" s="30">
        <v>12</v>
      </c>
      <c r="J238" s="29">
        <v>6</v>
      </c>
      <c r="K238" s="25" t="s">
        <v>20</v>
      </c>
      <c r="L238" s="33">
        <v>44918</v>
      </c>
      <c r="M238" s="27"/>
      <c r="N238" s="24" t="e">
        <f>VLOOKUP(L238,'Fine Wine'!$L$79:$L$90,1,0)</f>
        <v>#N/A</v>
      </c>
    </row>
    <row r="239" spans="1:14" s="24" customFormat="1" ht="30" hidden="1" customHeight="1">
      <c r="B239" s="27" t="s">
        <v>204</v>
      </c>
      <c r="C239" s="27" t="s">
        <v>464</v>
      </c>
      <c r="D239" s="27" t="s">
        <v>12</v>
      </c>
      <c r="E239" s="27" t="s">
        <v>12</v>
      </c>
      <c r="F239" s="27" t="s">
        <v>13</v>
      </c>
      <c r="G239" s="25" t="s">
        <v>19</v>
      </c>
      <c r="H239" s="28" t="e">
        <f>#REF!/0.75</f>
        <v>#REF!</v>
      </c>
      <c r="I239" s="30">
        <v>18</v>
      </c>
      <c r="J239" s="29">
        <v>6</v>
      </c>
      <c r="K239" s="25" t="s">
        <v>20</v>
      </c>
      <c r="L239" s="33">
        <v>44231</v>
      </c>
      <c r="M239" s="27"/>
      <c r="N239" s="24" t="e">
        <f>VLOOKUP(L239,'Fine Wine'!$L$79:$L$90,1,0)</f>
        <v>#N/A</v>
      </c>
    </row>
    <row r="240" spans="1:14" s="24" customFormat="1" ht="30" hidden="1" customHeight="1">
      <c r="B240" s="27" t="s">
        <v>34</v>
      </c>
      <c r="C240" s="27" t="s">
        <v>455</v>
      </c>
      <c r="D240" s="27" t="s">
        <v>38</v>
      </c>
      <c r="E240" s="25" t="s">
        <v>39</v>
      </c>
      <c r="F240" s="27" t="s">
        <v>33</v>
      </c>
      <c r="G240" s="27" t="s">
        <v>19</v>
      </c>
      <c r="H240" s="28" t="e">
        <f>#REF!/0.75</f>
        <v>#REF!</v>
      </c>
      <c r="I240" s="30">
        <v>6</v>
      </c>
      <c r="J240" s="29">
        <v>6</v>
      </c>
      <c r="K240" s="25" t="s">
        <v>20</v>
      </c>
      <c r="L240" s="33">
        <v>44904</v>
      </c>
      <c r="M240" s="27"/>
      <c r="N240" s="24" t="e">
        <f>VLOOKUP(L240,'Fine Wine'!$L$79:$L$90,1,0)</f>
        <v>#N/A</v>
      </c>
    </row>
    <row r="241" spans="1:14" s="24" customFormat="1" ht="30" hidden="1" customHeight="1">
      <c r="A241" s="34"/>
      <c r="B241" s="27" t="s">
        <v>71</v>
      </c>
      <c r="C241" s="27" t="s">
        <v>446</v>
      </c>
      <c r="D241" s="27" t="s">
        <v>38</v>
      </c>
      <c r="E241" s="25" t="s">
        <v>39</v>
      </c>
      <c r="F241" s="27" t="s">
        <v>33</v>
      </c>
      <c r="G241" s="27" t="s">
        <v>19</v>
      </c>
      <c r="H241" s="28" t="e">
        <f>#REF!/0.75</f>
        <v>#REF!</v>
      </c>
      <c r="I241" s="30">
        <v>45.996000000000002</v>
      </c>
      <c r="J241" s="29">
        <v>12</v>
      </c>
      <c r="K241" s="27" t="s">
        <v>74</v>
      </c>
      <c r="L241" s="33">
        <v>29270</v>
      </c>
      <c r="M241" s="27"/>
      <c r="N241" s="24" t="e">
        <f>VLOOKUP(L241,'Fine Wine'!$L$79:$L$90,1,0)</f>
        <v>#N/A</v>
      </c>
    </row>
    <row r="242" spans="1:14" s="24" customFormat="1" ht="30" hidden="1" customHeight="1">
      <c r="B242" s="27" t="s">
        <v>71</v>
      </c>
      <c r="C242" s="27" t="s">
        <v>459</v>
      </c>
      <c r="D242" s="25" t="s">
        <v>58</v>
      </c>
      <c r="E242" s="25" t="s">
        <v>57</v>
      </c>
      <c r="F242" s="27" t="s">
        <v>56</v>
      </c>
      <c r="G242" s="27" t="s">
        <v>19</v>
      </c>
      <c r="H242" s="28" t="e">
        <f>#REF!/0.75</f>
        <v>#REF!</v>
      </c>
      <c r="I242" s="30">
        <v>84</v>
      </c>
      <c r="J242" s="29">
        <v>6</v>
      </c>
      <c r="K242" s="25" t="s">
        <v>20</v>
      </c>
      <c r="L242" s="33">
        <v>74673</v>
      </c>
      <c r="M242" s="27"/>
      <c r="N242" s="24" t="e">
        <f>VLOOKUP(L242,'Fine Wine'!$L$79:$L$90,1,0)</f>
        <v>#N/A</v>
      </c>
    </row>
    <row r="243" spans="1:14" s="24" customFormat="1" ht="30" hidden="1" customHeight="1">
      <c r="B243" s="27" t="s">
        <v>463</v>
      </c>
      <c r="C243" s="27" t="s">
        <v>469</v>
      </c>
      <c r="D243" s="25" t="s">
        <v>63</v>
      </c>
      <c r="E243" s="25" t="s">
        <v>63</v>
      </c>
      <c r="F243" s="27" t="s">
        <v>64</v>
      </c>
      <c r="G243" s="27" t="s">
        <v>14</v>
      </c>
      <c r="H243" s="28" t="e">
        <f>#REF!/0.75</f>
        <v>#REF!</v>
      </c>
      <c r="I243" s="30">
        <v>106.992</v>
      </c>
      <c r="J243" s="29">
        <v>6</v>
      </c>
      <c r="K243" s="25" t="s">
        <v>20</v>
      </c>
      <c r="L243" s="33">
        <v>74668</v>
      </c>
      <c r="M243" s="27"/>
      <c r="N243" s="24" t="e">
        <f>VLOOKUP(L243,'Fine Wine'!$L$79:$L$90,1,0)</f>
        <v>#N/A</v>
      </c>
    </row>
    <row r="244" spans="1:14" s="24" customFormat="1" ht="30" hidden="1" customHeight="1">
      <c r="B244" s="27" t="s">
        <v>95</v>
      </c>
      <c r="C244" s="27" t="s">
        <v>470</v>
      </c>
      <c r="D244" s="25" t="s">
        <v>63</v>
      </c>
      <c r="E244" s="25" t="s">
        <v>63</v>
      </c>
      <c r="F244" s="27" t="s">
        <v>64</v>
      </c>
      <c r="G244" s="27" t="s">
        <v>14</v>
      </c>
      <c r="H244" s="28" t="e">
        <f>#REF!/0.75</f>
        <v>#REF!</v>
      </c>
      <c r="I244" s="30">
        <v>4.0020000000000007</v>
      </c>
      <c r="J244" s="29">
        <v>6</v>
      </c>
      <c r="K244" s="25" t="s">
        <v>20</v>
      </c>
      <c r="L244" s="33">
        <v>43836</v>
      </c>
      <c r="M244" s="27"/>
      <c r="N244" s="24" t="e">
        <f>VLOOKUP(L244,'Fine Wine'!$L$79:$L$90,1,0)</f>
        <v>#N/A</v>
      </c>
    </row>
    <row r="245" spans="1:14" s="24" customFormat="1" ht="30" hidden="1" customHeight="1">
      <c r="B245" s="27" t="s">
        <v>18</v>
      </c>
      <c r="C245" s="27" t="s">
        <v>370</v>
      </c>
      <c r="D245" s="27" t="s">
        <v>65</v>
      </c>
      <c r="E245" s="27" t="s">
        <v>65</v>
      </c>
      <c r="F245" s="27" t="s">
        <v>66</v>
      </c>
      <c r="G245" s="27" t="s">
        <v>19</v>
      </c>
      <c r="H245" s="28"/>
      <c r="I245" s="30">
        <v>12</v>
      </c>
      <c r="J245" s="29">
        <v>12</v>
      </c>
      <c r="K245" s="27" t="s">
        <v>74</v>
      </c>
      <c r="L245" s="33">
        <v>66235</v>
      </c>
      <c r="M245" s="27"/>
      <c r="N245" s="24" t="e">
        <f>VLOOKUP(L245,'Fine Wine'!$L$79:$L$90,1,0)</f>
        <v>#N/A</v>
      </c>
    </row>
    <row r="246" spans="1:14" s="24" customFormat="1" ht="30" hidden="1" customHeight="1">
      <c r="B246" s="27" t="s">
        <v>456</v>
      </c>
      <c r="C246" s="27" t="s">
        <v>374</v>
      </c>
      <c r="D246" s="25" t="s">
        <v>129</v>
      </c>
      <c r="E246" s="25" t="s">
        <v>65</v>
      </c>
      <c r="F246" s="27" t="s">
        <v>66</v>
      </c>
      <c r="G246" s="25" t="s">
        <v>19</v>
      </c>
      <c r="H246" s="28"/>
      <c r="I246" s="30">
        <v>6</v>
      </c>
      <c r="J246" s="29">
        <v>6</v>
      </c>
      <c r="K246" s="25" t="s">
        <v>20</v>
      </c>
      <c r="L246" s="33">
        <v>20527</v>
      </c>
      <c r="M246" s="27"/>
      <c r="N246" s="24" t="e">
        <f>VLOOKUP(L246,'Fine Wine'!$L$79:$L$90,1,0)</f>
        <v>#N/A</v>
      </c>
    </row>
    <row r="247" spans="1:14" s="24" customFormat="1" ht="30" customHeight="1">
      <c r="B247" s="27" t="s">
        <v>465</v>
      </c>
      <c r="C247" s="27" t="s">
        <v>377</v>
      </c>
      <c r="D247" s="25" t="s">
        <v>129</v>
      </c>
      <c r="E247" s="25" t="s">
        <v>65</v>
      </c>
      <c r="F247" s="27" t="s">
        <v>66</v>
      </c>
      <c r="G247" s="27" t="s">
        <v>19</v>
      </c>
      <c r="H247" s="28"/>
      <c r="I247" s="30">
        <v>51</v>
      </c>
      <c r="J247" s="29">
        <v>3</v>
      </c>
      <c r="K247" s="27" t="s">
        <v>16</v>
      </c>
      <c r="L247" s="33">
        <v>38300</v>
      </c>
      <c r="M247" s="27"/>
      <c r="N247" s="24" t="e">
        <f>VLOOKUP(L247,'Fine Wine'!$L$79:$L$90,1,0)</f>
        <v>#N/A</v>
      </c>
    </row>
    <row r="248" spans="1:14" s="24" customFormat="1" ht="30" customHeight="1">
      <c r="B248" s="27" t="s">
        <v>118</v>
      </c>
      <c r="C248" s="27" t="s">
        <v>472</v>
      </c>
      <c r="D248" s="25" t="s">
        <v>129</v>
      </c>
      <c r="E248" s="25" t="s">
        <v>65</v>
      </c>
      <c r="F248" s="27" t="s">
        <v>66</v>
      </c>
      <c r="G248" s="25" t="s">
        <v>19</v>
      </c>
      <c r="H248" s="28"/>
      <c r="I248" s="30">
        <v>2</v>
      </c>
      <c r="J248" s="29">
        <v>1</v>
      </c>
      <c r="K248" s="25" t="s">
        <v>15</v>
      </c>
      <c r="L248" s="33">
        <v>46068</v>
      </c>
      <c r="M248" s="27"/>
      <c r="N248" s="24" t="e">
        <f>VLOOKUP(L248,'Fine Wine'!$L$79:$L$90,1,0)</f>
        <v>#N/A</v>
      </c>
    </row>
    <row r="249" spans="1:14" s="24" customFormat="1" ht="30" hidden="1" customHeight="1">
      <c r="B249" s="25">
        <v>2021</v>
      </c>
      <c r="C249" s="27" t="s">
        <v>422</v>
      </c>
      <c r="D249" s="25" t="s">
        <v>109</v>
      </c>
      <c r="E249" s="25" t="s">
        <v>108</v>
      </c>
      <c r="F249" s="25" t="s">
        <v>66</v>
      </c>
      <c r="G249" s="25" t="s">
        <v>14</v>
      </c>
      <c r="H249" s="28"/>
      <c r="I249" s="30">
        <v>6</v>
      </c>
      <c r="J249" s="29">
        <v>3</v>
      </c>
      <c r="K249" s="25" t="s">
        <v>16</v>
      </c>
      <c r="L249" s="25">
        <v>45506</v>
      </c>
      <c r="M249" s="27"/>
      <c r="N249" s="24" t="e">
        <f>VLOOKUP(L249,'Fine Wine'!$L$79:$L$90,1,0)</f>
        <v>#N/A</v>
      </c>
    </row>
    <row r="250" spans="1:14" s="24" customFormat="1" ht="30" hidden="1" customHeight="1">
      <c r="B250" s="27" t="s">
        <v>155</v>
      </c>
      <c r="C250" s="27" t="s">
        <v>380</v>
      </c>
      <c r="D250" s="25" t="s">
        <v>129</v>
      </c>
      <c r="E250" s="25" t="s">
        <v>65</v>
      </c>
      <c r="F250" s="27" t="s">
        <v>66</v>
      </c>
      <c r="G250" s="27" t="s">
        <v>19</v>
      </c>
      <c r="H250" s="28"/>
      <c r="I250" s="30">
        <v>6</v>
      </c>
      <c r="J250" s="29">
        <v>6</v>
      </c>
      <c r="K250" s="25" t="s">
        <v>20</v>
      </c>
      <c r="L250" s="33">
        <v>44903</v>
      </c>
      <c r="M250" s="27"/>
      <c r="N250" s="24" t="e">
        <f>VLOOKUP(L250,'Fine Wine'!$L$79:$L$90,1,0)</f>
        <v>#N/A</v>
      </c>
    </row>
    <row r="251" spans="1:14" s="24" customFormat="1" ht="30" hidden="1" customHeight="1">
      <c r="B251" s="27" t="s">
        <v>204</v>
      </c>
      <c r="C251" s="27" t="s">
        <v>436</v>
      </c>
      <c r="D251" s="25" t="s">
        <v>152</v>
      </c>
      <c r="E251" s="25" t="s">
        <v>65</v>
      </c>
      <c r="F251" s="27" t="s">
        <v>66</v>
      </c>
      <c r="G251" s="27" t="s">
        <v>19</v>
      </c>
      <c r="H251" s="28"/>
      <c r="I251" s="30">
        <v>6</v>
      </c>
      <c r="J251" s="29">
        <v>6</v>
      </c>
      <c r="K251" s="25" t="s">
        <v>20</v>
      </c>
      <c r="L251" s="33">
        <v>44907</v>
      </c>
      <c r="M251" s="27"/>
      <c r="N251" s="24" t="e">
        <f>VLOOKUP(L251,'Fine Wine'!$L$79:$L$90,1,0)</f>
        <v>#N/A</v>
      </c>
    </row>
    <row r="252" spans="1:14" s="24" customFormat="1" ht="30" hidden="1" customHeight="1">
      <c r="B252" s="27" t="s">
        <v>456</v>
      </c>
      <c r="C252" s="27" t="s">
        <v>371</v>
      </c>
      <c r="D252" s="27" t="s">
        <v>75</v>
      </c>
      <c r="E252" s="25" t="s">
        <v>65</v>
      </c>
      <c r="F252" s="27" t="s">
        <v>66</v>
      </c>
      <c r="G252" s="27" t="s">
        <v>19</v>
      </c>
      <c r="H252" s="28"/>
      <c r="I252" s="30">
        <v>3</v>
      </c>
      <c r="J252" s="29">
        <v>6</v>
      </c>
      <c r="K252" s="25" t="s">
        <v>20</v>
      </c>
      <c r="L252" s="33">
        <v>44906</v>
      </c>
      <c r="M252" s="27"/>
      <c r="N252" s="24" t="e">
        <f>VLOOKUP(L252,'Fine Wine'!$L$79:$L$90,1,0)</f>
        <v>#N/A</v>
      </c>
    </row>
    <row r="253" spans="1:14" s="24" customFormat="1" ht="30" hidden="1" customHeight="1">
      <c r="B253" s="27" t="s">
        <v>434</v>
      </c>
      <c r="C253" s="27" t="s">
        <v>440</v>
      </c>
      <c r="D253" s="27" t="s">
        <v>75</v>
      </c>
      <c r="E253" s="25" t="s">
        <v>65</v>
      </c>
      <c r="F253" s="27" t="s">
        <v>66</v>
      </c>
      <c r="G253" s="27" t="s">
        <v>14</v>
      </c>
      <c r="H253" s="28"/>
      <c r="I253" s="30">
        <v>40.001999999999995</v>
      </c>
      <c r="J253" s="29">
        <v>6</v>
      </c>
      <c r="K253" s="25" t="s">
        <v>20</v>
      </c>
      <c r="L253" s="33">
        <v>28347</v>
      </c>
      <c r="M253" s="27"/>
      <c r="N253" s="24" t="e">
        <f>VLOOKUP(L253,'Fine Wine'!$L$79:$L$90,1,0)</f>
        <v>#N/A</v>
      </c>
    </row>
    <row r="254" spans="1:14" s="24" customFormat="1" ht="30" hidden="1" customHeight="1">
      <c r="B254" s="27" t="s">
        <v>118</v>
      </c>
      <c r="C254" s="27" t="s">
        <v>466</v>
      </c>
      <c r="D254" s="25" t="s">
        <v>165</v>
      </c>
      <c r="E254" s="25" t="s">
        <v>65</v>
      </c>
      <c r="F254" s="27" t="s">
        <v>66</v>
      </c>
      <c r="G254" s="27" t="s">
        <v>19</v>
      </c>
      <c r="H254" s="28"/>
      <c r="I254" s="30">
        <v>6</v>
      </c>
      <c r="J254" s="29">
        <v>6</v>
      </c>
      <c r="K254" s="25" t="s">
        <v>20</v>
      </c>
      <c r="L254" s="33">
        <v>44910</v>
      </c>
      <c r="M254" s="27"/>
      <c r="N254" s="24" t="e">
        <f>VLOOKUP(L254,'Fine Wine'!$L$79:$L$90,1,0)</f>
        <v>#N/A</v>
      </c>
    </row>
    <row r="255" spans="1:14" s="24" customFormat="1" ht="30" hidden="1" customHeight="1">
      <c r="B255" s="27" t="s">
        <v>150</v>
      </c>
      <c r="C255" s="27" t="s">
        <v>439</v>
      </c>
      <c r="D255" s="27" t="s">
        <v>165</v>
      </c>
      <c r="E255" s="25" t="s">
        <v>65</v>
      </c>
      <c r="F255" s="27" t="s">
        <v>66</v>
      </c>
      <c r="G255" s="25" t="s">
        <v>110</v>
      </c>
      <c r="H255" s="32"/>
      <c r="I255" s="30">
        <v>144</v>
      </c>
      <c r="J255" s="29">
        <v>6</v>
      </c>
      <c r="K255" s="25" t="s">
        <v>20</v>
      </c>
      <c r="L255" s="33">
        <v>19278</v>
      </c>
      <c r="M255" s="27"/>
      <c r="N255" s="24" t="e">
        <f>VLOOKUP(L255,'Fine Wine'!$L$79:$L$90,1,0)</f>
        <v>#N/A</v>
      </c>
    </row>
    <row r="256" spans="1:14" s="24" customFormat="1" ht="30" hidden="1" customHeight="1">
      <c r="B256" s="27" t="s">
        <v>118</v>
      </c>
      <c r="C256" s="27" t="s">
        <v>454</v>
      </c>
      <c r="D256" s="27" t="s">
        <v>467</v>
      </c>
      <c r="E256" s="25" t="s">
        <v>81</v>
      </c>
      <c r="F256" s="27" t="s">
        <v>66</v>
      </c>
      <c r="G256" s="27" t="s">
        <v>19</v>
      </c>
      <c r="H256" s="28"/>
      <c r="I256" s="30">
        <v>6</v>
      </c>
      <c r="J256" s="29">
        <v>6</v>
      </c>
      <c r="K256" s="25" t="s">
        <v>20</v>
      </c>
      <c r="L256" s="33">
        <v>44905</v>
      </c>
      <c r="M256" s="27"/>
      <c r="N256" s="24" t="e">
        <f>VLOOKUP(L256,'Fine Wine'!$L$79:$L$90,1,0)</f>
        <v>#N/A</v>
      </c>
    </row>
    <row r="257" spans="1:14" s="24" customFormat="1" ht="30" hidden="1" customHeight="1">
      <c r="B257" s="25" t="s">
        <v>118</v>
      </c>
      <c r="C257" s="27" t="s">
        <v>423</v>
      </c>
      <c r="D257" s="25" t="s">
        <v>109</v>
      </c>
      <c r="E257" s="25" t="s">
        <v>108</v>
      </c>
      <c r="F257" s="25" t="s">
        <v>66</v>
      </c>
      <c r="G257" s="25" t="s">
        <v>19</v>
      </c>
      <c r="H257" s="28"/>
      <c r="I257" s="30">
        <v>6</v>
      </c>
      <c r="J257" s="29">
        <v>3</v>
      </c>
      <c r="K257" s="25" t="s">
        <v>16</v>
      </c>
      <c r="L257" s="25">
        <v>45512</v>
      </c>
      <c r="M257" s="27"/>
      <c r="N257" s="24" t="e">
        <f>VLOOKUP(L257,'Fine Wine'!$L$79:$L$90,1,0)</f>
        <v>#N/A</v>
      </c>
    </row>
    <row r="258" spans="1:14" s="24" customFormat="1" ht="30" hidden="1" customHeight="1">
      <c r="B258" s="27" t="s">
        <v>71</v>
      </c>
      <c r="C258" s="27" t="s">
        <v>444</v>
      </c>
      <c r="D258" s="25" t="s">
        <v>180</v>
      </c>
      <c r="E258" s="25" t="s">
        <v>81</v>
      </c>
      <c r="F258" s="27" t="s">
        <v>66</v>
      </c>
      <c r="G258" s="27" t="s">
        <v>14</v>
      </c>
      <c r="H258" s="28"/>
      <c r="I258" s="30">
        <v>60</v>
      </c>
      <c r="J258" s="29">
        <v>12</v>
      </c>
      <c r="K258" s="27" t="s">
        <v>74</v>
      </c>
      <c r="L258" s="33">
        <v>46232</v>
      </c>
      <c r="M258" s="27"/>
      <c r="N258" s="24" t="e">
        <f>VLOOKUP(L258,'Fine Wine'!$L$79:$L$90,1,0)</f>
        <v>#N/A</v>
      </c>
    </row>
    <row r="259" spans="1:14" s="24" customFormat="1" ht="27" hidden="1" customHeight="1">
      <c r="B259" s="25" t="s">
        <v>34</v>
      </c>
      <c r="C259" s="27" t="s">
        <v>415</v>
      </c>
      <c r="D259" s="25" t="s">
        <v>90</v>
      </c>
      <c r="E259" s="25" t="s">
        <v>81</v>
      </c>
      <c r="F259" s="25" t="s">
        <v>66</v>
      </c>
      <c r="G259" s="25" t="s">
        <v>14</v>
      </c>
      <c r="H259" s="28"/>
      <c r="I259" s="30">
        <v>12</v>
      </c>
      <c r="J259" s="29">
        <v>6</v>
      </c>
      <c r="K259" s="25" t="s">
        <v>20</v>
      </c>
      <c r="L259" s="25">
        <v>45851</v>
      </c>
      <c r="M259" s="27"/>
      <c r="N259" s="24" t="e">
        <f>VLOOKUP(L259,'Fine Wine'!$L$79:$L$90,1,0)</f>
        <v>#N/A</v>
      </c>
    </row>
    <row r="260" spans="1:14" s="24" customFormat="1" ht="27" hidden="1" customHeight="1">
      <c r="B260" s="27" t="s">
        <v>71</v>
      </c>
      <c r="C260" s="27" t="s">
        <v>442</v>
      </c>
      <c r="D260" s="25" t="s">
        <v>90</v>
      </c>
      <c r="E260" s="25" t="s">
        <v>81</v>
      </c>
      <c r="F260" s="27" t="s">
        <v>66</v>
      </c>
      <c r="G260" s="27" t="s">
        <v>19</v>
      </c>
      <c r="H260" s="28"/>
      <c r="I260" s="30">
        <v>72</v>
      </c>
      <c r="J260" s="29">
        <v>12</v>
      </c>
      <c r="K260" s="27" t="s">
        <v>74</v>
      </c>
      <c r="L260" s="33">
        <v>66237</v>
      </c>
      <c r="M260" s="27"/>
      <c r="N260" s="24" t="e">
        <f>VLOOKUP(L260,'Fine Wine'!$L$79:$L$90,1,0)</f>
        <v>#N/A</v>
      </c>
    </row>
    <row r="261" spans="1:14" s="24" customFormat="1" ht="27" hidden="1" customHeight="1">
      <c r="B261" s="25" t="s">
        <v>408</v>
      </c>
      <c r="C261" s="27" t="s">
        <v>409</v>
      </c>
      <c r="D261" s="25" t="s">
        <v>175</v>
      </c>
      <c r="E261" s="25" t="s">
        <v>81</v>
      </c>
      <c r="F261" s="25" t="s">
        <v>66</v>
      </c>
      <c r="G261" s="25" t="s">
        <v>19</v>
      </c>
      <c r="H261" s="28"/>
      <c r="I261" s="30">
        <v>18</v>
      </c>
      <c r="J261" s="29">
        <v>6</v>
      </c>
      <c r="K261" s="25" t="s">
        <v>20</v>
      </c>
      <c r="L261" s="25">
        <v>45987</v>
      </c>
      <c r="M261" s="27"/>
      <c r="N261" s="24" t="e">
        <f>VLOOKUP(L261,'Fine Wine'!$L$79:$L$90,1,0)</f>
        <v>#N/A</v>
      </c>
    </row>
    <row r="262" spans="1:14" s="24" customFormat="1" ht="27" hidden="1" customHeight="1">
      <c r="B262" s="27" t="s">
        <v>452</v>
      </c>
      <c r="C262" s="27" t="s">
        <v>453</v>
      </c>
      <c r="D262" s="27" t="s">
        <v>93</v>
      </c>
      <c r="E262" s="27" t="s">
        <v>93</v>
      </c>
      <c r="F262" s="27" t="s">
        <v>66</v>
      </c>
      <c r="G262" s="27" t="s">
        <v>110</v>
      </c>
      <c r="H262" s="28"/>
      <c r="I262" s="30">
        <v>12</v>
      </c>
      <c r="J262" s="29">
        <v>12</v>
      </c>
      <c r="K262" s="27" t="s">
        <v>74</v>
      </c>
      <c r="L262" s="33">
        <v>44919</v>
      </c>
      <c r="M262" s="27"/>
      <c r="N262" s="24" t="e">
        <f>VLOOKUP(L262,'Fine Wine'!$L$79:$L$90,1,0)</f>
        <v>#N/A</v>
      </c>
    </row>
    <row r="263" spans="1:14" s="24" customFormat="1" ht="27" hidden="1" customHeight="1">
      <c r="A263" s="34"/>
      <c r="B263" s="27" t="s">
        <v>434</v>
      </c>
      <c r="C263" s="27" t="s">
        <v>435</v>
      </c>
      <c r="D263" s="27" t="s">
        <v>93</v>
      </c>
      <c r="E263" s="27" t="s">
        <v>93</v>
      </c>
      <c r="F263" s="27" t="s">
        <v>66</v>
      </c>
      <c r="G263" s="27" t="s">
        <v>19</v>
      </c>
      <c r="H263" s="28"/>
      <c r="I263" s="30">
        <v>19.001999999999999</v>
      </c>
      <c r="J263" s="29">
        <v>6</v>
      </c>
      <c r="K263" s="25" t="s">
        <v>20</v>
      </c>
      <c r="L263" s="33">
        <v>43838</v>
      </c>
      <c r="M263" s="27"/>
      <c r="N263" s="24" t="e">
        <f>VLOOKUP(L263,'Fine Wine'!$L$79:$L$90,1,0)</f>
        <v>#N/A</v>
      </c>
    </row>
    <row r="264" spans="1:14" s="24" customFormat="1" ht="27" hidden="1" customHeight="1">
      <c r="B264" s="27" t="s">
        <v>150</v>
      </c>
      <c r="C264" s="27" t="s">
        <v>445</v>
      </c>
      <c r="D264" s="25" t="s">
        <v>93</v>
      </c>
      <c r="E264" s="25" t="s">
        <v>93</v>
      </c>
      <c r="F264" s="27" t="s">
        <v>66</v>
      </c>
      <c r="G264" s="27" t="s">
        <v>19</v>
      </c>
      <c r="H264" s="28">
        <v>176.31</v>
      </c>
      <c r="I264" s="30">
        <v>28.001999999999999</v>
      </c>
      <c r="J264" s="29">
        <v>6</v>
      </c>
      <c r="K264" s="25" t="s">
        <v>20</v>
      </c>
      <c r="L264" s="33">
        <v>74797</v>
      </c>
      <c r="M264" s="27"/>
      <c r="N264" s="24" t="e">
        <f>VLOOKUP(L264,'Fine Wine'!$L$79:$L$90,1,0)</f>
        <v>#N/A</v>
      </c>
    </row>
    <row r="265" spans="1:14" s="24" customFormat="1" ht="27" hidden="1" customHeight="1">
      <c r="B265" s="25" t="s">
        <v>153</v>
      </c>
      <c r="C265" s="27" t="s">
        <v>410</v>
      </c>
      <c r="D265" s="25" t="s">
        <v>184</v>
      </c>
      <c r="E265" s="25" t="s">
        <v>81</v>
      </c>
      <c r="F265" s="25" t="s">
        <v>66</v>
      </c>
      <c r="G265" s="25" t="s">
        <v>19</v>
      </c>
      <c r="H265" s="28"/>
      <c r="I265" s="30">
        <v>9</v>
      </c>
      <c r="J265" s="29">
        <v>6</v>
      </c>
      <c r="K265" s="25" t="s">
        <v>20</v>
      </c>
      <c r="L265" s="25">
        <v>46023</v>
      </c>
      <c r="M265" s="27"/>
      <c r="N265" s="24" t="e">
        <f>VLOOKUP(L265,'Fine Wine'!$L$79:$L$90,1,0)</f>
        <v>#N/A</v>
      </c>
    </row>
    <row r="266" spans="1:14" s="24" customFormat="1" ht="27" hidden="1" customHeight="1">
      <c r="B266" s="25">
        <v>2014</v>
      </c>
      <c r="C266" s="27" t="s">
        <v>289</v>
      </c>
      <c r="D266" s="25" t="s">
        <v>287</v>
      </c>
      <c r="E266" s="25" t="s">
        <v>287</v>
      </c>
      <c r="F266" s="25" t="s">
        <v>288</v>
      </c>
      <c r="G266" s="25" t="s">
        <v>14</v>
      </c>
      <c r="H266" s="28">
        <v>51.048400000000008</v>
      </c>
      <c r="I266" s="30" t="e">
        <f>J266*#REF!</f>
        <v>#REF!</v>
      </c>
      <c r="J266" s="29">
        <v>3</v>
      </c>
      <c r="K266" s="25" t="s">
        <v>16</v>
      </c>
      <c r="L266" s="25">
        <v>4332014</v>
      </c>
      <c r="M266" s="27"/>
      <c r="N266" s="24" t="e">
        <f>VLOOKUP(L266,'Fine Wine'!$L$79:$L$90,1,0)</f>
        <v>#N/A</v>
      </c>
    </row>
    <row r="267" spans="1:14" s="24" customFormat="1" ht="27" hidden="1" customHeight="1">
      <c r="B267" s="25">
        <v>2020</v>
      </c>
      <c r="C267" s="27" t="s">
        <v>246</v>
      </c>
      <c r="D267" s="25" t="s">
        <v>239</v>
      </c>
      <c r="E267" s="25" t="s">
        <v>240</v>
      </c>
      <c r="F267" s="25" t="s">
        <v>236</v>
      </c>
      <c r="G267" s="25" t="s">
        <v>14</v>
      </c>
      <c r="H267" s="28">
        <v>41.59</v>
      </c>
      <c r="I267" s="30" t="e">
        <f>J267*#REF!</f>
        <v>#REF!</v>
      </c>
      <c r="J267" s="29">
        <v>6</v>
      </c>
      <c r="K267" s="25" t="s">
        <v>20</v>
      </c>
      <c r="L267" s="25">
        <v>7528120</v>
      </c>
      <c r="M267" s="27"/>
      <c r="N267" s="24" t="e">
        <f>VLOOKUP(L267,'Fine Wine'!$L$79:$L$90,1,0)</f>
        <v>#N/A</v>
      </c>
    </row>
    <row r="268" spans="1:14" s="24" customFormat="1" ht="27" hidden="1" customHeight="1">
      <c r="B268" s="27" t="s">
        <v>204</v>
      </c>
      <c r="C268" s="27" t="s">
        <v>458</v>
      </c>
      <c r="D268" s="25" t="s">
        <v>109</v>
      </c>
      <c r="E268" s="25" t="s">
        <v>108</v>
      </c>
      <c r="F268" s="27" t="s">
        <v>66</v>
      </c>
      <c r="G268" s="27" t="s">
        <v>19</v>
      </c>
      <c r="H268" s="28"/>
      <c r="I268" s="30">
        <v>2.004</v>
      </c>
      <c r="J268" s="29">
        <v>12</v>
      </c>
      <c r="K268" s="27" t="s">
        <v>74</v>
      </c>
      <c r="L268" s="33">
        <v>74674</v>
      </c>
      <c r="M268" s="27"/>
      <c r="N268" s="24" t="e">
        <f>VLOOKUP(L268,'Fine Wine'!$L$79:$L$90,1,0)</f>
        <v>#N/A</v>
      </c>
    </row>
    <row r="269" spans="1:14" s="24" customFormat="1" ht="27" hidden="1" customHeight="1">
      <c r="B269" s="27" t="s">
        <v>204</v>
      </c>
      <c r="C269" s="27" t="s">
        <v>457</v>
      </c>
      <c r="D269" s="27" t="s">
        <v>468</v>
      </c>
      <c r="E269" s="27" t="s">
        <v>235</v>
      </c>
      <c r="F269" s="27" t="s">
        <v>236</v>
      </c>
      <c r="G269" s="27" t="s">
        <v>19</v>
      </c>
      <c r="H269" s="28"/>
      <c r="I269" s="30">
        <v>3</v>
      </c>
      <c r="J269" s="29">
        <v>12</v>
      </c>
      <c r="K269" s="27" t="s">
        <v>74</v>
      </c>
      <c r="L269" s="33">
        <v>72501</v>
      </c>
      <c r="M269" s="27"/>
      <c r="N269" s="24" t="e">
        <f>VLOOKUP(L269,'Fine Wine'!$L$79:$L$90,1,0)</f>
        <v>#N/A</v>
      </c>
    </row>
    <row r="270" spans="1:14" s="24" customFormat="1" ht="27" hidden="1" customHeight="1">
      <c r="B270" s="27" t="s">
        <v>22</v>
      </c>
      <c r="C270" s="27" t="s">
        <v>438</v>
      </c>
      <c r="D270" s="27" t="s">
        <v>237</v>
      </c>
      <c r="E270" s="27" t="s">
        <v>237</v>
      </c>
      <c r="F270" s="27" t="s">
        <v>236</v>
      </c>
      <c r="G270" s="27" t="s">
        <v>14</v>
      </c>
      <c r="H270" s="28" t="e">
        <f>#REF!/0.75</f>
        <v>#REF!</v>
      </c>
      <c r="I270" s="30">
        <v>1</v>
      </c>
      <c r="J270" s="29">
        <v>6</v>
      </c>
      <c r="K270" s="25"/>
      <c r="L270" s="33">
        <v>44942</v>
      </c>
      <c r="M270" s="27"/>
      <c r="N270" s="24" t="e">
        <f>VLOOKUP(L270,'Fine Wine'!$L$79:$L$90,1,0)</f>
        <v>#N/A</v>
      </c>
    </row>
    <row r="271" spans="1:14" s="24" customFormat="1" ht="27" hidden="1" customHeight="1">
      <c r="B271" s="27" t="s">
        <v>22</v>
      </c>
      <c r="C271" s="27" t="s">
        <v>437</v>
      </c>
      <c r="D271" s="27" t="s">
        <v>237</v>
      </c>
      <c r="E271" s="27" t="s">
        <v>237</v>
      </c>
      <c r="F271" s="27" t="s">
        <v>236</v>
      </c>
      <c r="G271" s="27" t="s">
        <v>19</v>
      </c>
      <c r="H271" s="28" t="e">
        <f>#REF!/0.75</f>
        <v>#REF!</v>
      </c>
      <c r="I271" s="30">
        <v>2.3330000000000002</v>
      </c>
      <c r="J271" s="29">
        <v>6</v>
      </c>
      <c r="K271" s="25"/>
      <c r="L271" s="33">
        <v>76086</v>
      </c>
      <c r="M271" s="27"/>
      <c r="N271" s="24" t="e">
        <f>VLOOKUP(L271,'Fine Wine'!$L$79:$L$90,1,0)</f>
        <v>#N/A</v>
      </c>
    </row>
    <row r="272" spans="1:14" s="24" customFormat="1" ht="27" customHeight="1">
      <c r="B272" s="27" t="s">
        <v>204</v>
      </c>
      <c r="C272" s="27" t="s">
        <v>474</v>
      </c>
      <c r="D272" s="27" t="s">
        <v>260</v>
      </c>
      <c r="E272" s="27" t="s">
        <v>249</v>
      </c>
      <c r="F272" s="27" t="s">
        <v>236</v>
      </c>
      <c r="G272" s="27" t="s">
        <v>19</v>
      </c>
      <c r="H272" s="28" t="e">
        <f>#REF!/0.65</f>
        <v>#REF!</v>
      </c>
      <c r="I272" s="30">
        <v>3</v>
      </c>
      <c r="J272" s="29">
        <v>3</v>
      </c>
      <c r="K272" s="25" t="s">
        <v>113</v>
      </c>
      <c r="L272" s="33">
        <v>46066</v>
      </c>
      <c r="M272" s="27"/>
      <c r="N272" s="24" t="e">
        <f>VLOOKUP(L272,'Fine Wine'!$L$79:$L$90,1,0)</f>
        <v>#N/A</v>
      </c>
    </row>
    <row r="273" spans="1:14" s="24" customFormat="1" ht="27" customHeight="1">
      <c r="B273" s="27" t="s">
        <v>34</v>
      </c>
      <c r="C273" s="27" t="s">
        <v>462</v>
      </c>
      <c r="D273" s="25" t="s">
        <v>275</v>
      </c>
      <c r="E273" s="25" t="s">
        <v>275</v>
      </c>
      <c r="F273" s="27" t="s">
        <v>268</v>
      </c>
      <c r="G273" s="25" t="s">
        <v>19</v>
      </c>
      <c r="H273" s="28" t="e">
        <f>#REF!/0.75</f>
        <v>#REF!</v>
      </c>
      <c r="I273" s="30">
        <v>0.99900000000000011</v>
      </c>
      <c r="J273" s="29">
        <v>3</v>
      </c>
      <c r="K273" s="27" t="s">
        <v>16</v>
      </c>
      <c r="L273" s="33">
        <v>38299</v>
      </c>
      <c r="M273" s="27"/>
      <c r="N273" s="24" t="e">
        <f>VLOOKUP(L273,'Fine Wine'!$L$79:$L$90,1,0)</f>
        <v>#N/A</v>
      </c>
    </row>
    <row r="274" spans="1:14" s="24" customFormat="1" ht="27" hidden="1" customHeight="1">
      <c r="B274" s="27" t="s">
        <v>204</v>
      </c>
      <c r="C274" s="27" t="s">
        <v>443</v>
      </c>
      <c r="D274" s="25" t="s">
        <v>285</v>
      </c>
      <c r="E274" s="25" t="s">
        <v>285</v>
      </c>
      <c r="F274" s="27" t="s">
        <v>286</v>
      </c>
      <c r="G274" s="25" t="s">
        <v>19</v>
      </c>
      <c r="H274" s="28" t="e">
        <f>#REF!/0.75</f>
        <v>#REF!</v>
      </c>
      <c r="I274" s="30">
        <v>15.999000000000001</v>
      </c>
      <c r="J274" s="29">
        <v>3</v>
      </c>
      <c r="K274" s="27" t="s">
        <v>16</v>
      </c>
      <c r="L274" s="34">
        <v>17006</v>
      </c>
      <c r="M274" s="27"/>
      <c r="N274" s="24" t="e">
        <f>VLOOKUP(L274,'Fine Wine'!$L$79:$L$90,1,0)</f>
        <v>#N/A</v>
      </c>
    </row>
    <row r="275" spans="1:14" s="26" customFormat="1" hidden="1">
      <c r="A275" s="24"/>
      <c r="B275" s="25">
        <v>2020</v>
      </c>
      <c r="C275" s="27" t="s">
        <v>242</v>
      </c>
      <c r="D275" s="25" t="s">
        <v>239</v>
      </c>
      <c r="E275" s="25" t="s">
        <v>240</v>
      </c>
      <c r="F275" s="25" t="s">
        <v>236</v>
      </c>
      <c r="G275" s="25" t="s">
        <v>14</v>
      </c>
      <c r="H275" s="28">
        <v>17.3</v>
      </c>
      <c r="I275" s="26">
        <v>0</v>
      </c>
      <c r="J275" s="29">
        <v>6</v>
      </c>
      <c r="K275" s="25" t="s">
        <v>20</v>
      </c>
      <c r="L275" s="25">
        <v>42473</v>
      </c>
      <c r="M275" s="27"/>
      <c r="N275" s="24" t="e">
        <f>VLOOKUP(L275,'Fine Wine'!$L$79:$L$90,1,0)</f>
        <v>#N/A</v>
      </c>
    </row>
    <row r="276" spans="1:14" s="26" customFormat="1" hidden="1">
      <c r="A276"/>
      <c r="B276" s="25" t="s">
        <v>22</v>
      </c>
      <c r="C276" s="27" t="s">
        <v>259</v>
      </c>
      <c r="D276" s="25" t="s">
        <v>239</v>
      </c>
      <c r="E276" s="25" t="s">
        <v>240</v>
      </c>
      <c r="F276" s="25" t="s">
        <v>236</v>
      </c>
      <c r="G276" s="25" t="s">
        <v>19</v>
      </c>
      <c r="H276" s="28">
        <v>27.560000000000002</v>
      </c>
      <c r="I276" s="26">
        <v>0</v>
      </c>
      <c r="J276" s="29">
        <v>6</v>
      </c>
      <c r="K276" s="25" t="s">
        <v>20</v>
      </c>
      <c r="L276" s="25">
        <v>4247418</v>
      </c>
      <c r="M276" s="27"/>
      <c r="N276" s="24" t="e">
        <f>VLOOKUP(L276,'Fine Wine'!$L$79:$L$90,1,0)</f>
        <v>#N/A</v>
      </c>
    </row>
    <row r="277" spans="1:14" s="26" customFormat="1" hidden="1">
      <c r="A277" s="24"/>
      <c r="B277" s="25">
        <v>2020</v>
      </c>
      <c r="C277" s="27" t="s">
        <v>246</v>
      </c>
      <c r="D277" s="25" t="s">
        <v>239</v>
      </c>
      <c r="E277" s="25" t="s">
        <v>240</v>
      </c>
      <c r="F277" s="25" t="s">
        <v>236</v>
      </c>
      <c r="G277" s="25" t="s">
        <v>14</v>
      </c>
      <c r="H277" s="28">
        <v>41.59</v>
      </c>
      <c r="I277" s="26">
        <v>0</v>
      </c>
      <c r="J277" s="29">
        <v>6</v>
      </c>
      <c r="K277" s="25" t="s">
        <v>20</v>
      </c>
      <c r="L277" s="25">
        <v>7528120</v>
      </c>
      <c r="M277" s="27"/>
      <c r="N277" s="24" t="e">
        <f>VLOOKUP(L277,'Fine Wine'!$L$79:$L$90,1,0)</f>
        <v>#N/A</v>
      </c>
    </row>
    <row r="278" spans="1:14" s="24" customFormat="1" hidden="1">
      <c r="B278" s="27">
        <v>2020</v>
      </c>
      <c r="C278" s="27" t="s">
        <v>460</v>
      </c>
      <c r="D278" s="25" t="s">
        <v>237</v>
      </c>
      <c r="E278" s="25" t="s">
        <v>237</v>
      </c>
      <c r="F278" s="25" t="s">
        <v>236</v>
      </c>
      <c r="G278" s="25" t="s">
        <v>19</v>
      </c>
      <c r="H278" s="28">
        <v>220</v>
      </c>
      <c r="I278" s="26">
        <v>0</v>
      </c>
      <c r="J278" s="29">
        <v>1</v>
      </c>
      <c r="K278" s="25" t="s">
        <v>25</v>
      </c>
      <c r="L278" s="33">
        <v>46147</v>
      </c>
      <c r="M278" s="27"/>
      <c r="N278" s="24" t="e">
        <f>VLOOKUP(L278,'Fine Wine'!$L$79:$L$90,1,0)</f>
        <v>#N/A</v>
      </c>
    </row>
    <row r="279" spans="1:14" s="24" customFormat="1" hidden="1">
      <c r="B279" s="25">
        <v>2019</v>
      </c>
      <c r="C279" s="27" t="s">
        <v>27</v>
      </c>
      <c r="D279" s="25" t="s">
        <v>12</v>
      </c>
      <c r="E279" s="25" t="s">
        <v>12</v>
      </c>
      <c r="F279" s="25" t="s">
        <v>13</v>
      </c>
      <c r="G279" s="25" t="s">
        <v>19</v>
      </c>
      <c r="H279" s="28">
        <v>376.91013333333331</v>
      </c>
      <c r="I279" s="26">
        <v>0</v>
      </c>
      <c r="J279" s="29">
        <v>1</v>
      </c>
      <c r="K279" s="25" t="s">
        <v>28</v>
      </c>
      <c r="L279" s="25">
        <v>76051</v>
      </c>
      <c r="M279" s="27"/>
      <c r="N279" s="24" t="e">
        <f>VLOOKUP(L279,'Fine Wine'!$L$79:$L$90,1,0)</f>
        <v>#N/A</v>
      </c>
    </row>
    <row r="280" spans="1:14" s="24" customFormat="1" hidden="1">
      <c r="B280" s="25">
        <v>2020</v>
      </c>
      <c r="C280" s="27" t="s">
        <v>479</v>
      </c>
      <c r="D280" s="25" t="s">
        <v>12</v>
      </c>
      <c r="E280" s="25" t="s">
        <v>12</v>
      </c>
      <c r="F280" s="25" t="s">
        <v>13</v>
      </c>
      <c r="G280" s="25" t="s">
        <v>14</v>
      </c>
      <c r="H280" s="28">
        <v>48.006933333333336</v>
      </c>
      <c r="I280" s="26">
        <v>0</v>
      </c>
      <c r="J280" s="29">
        <v>1</v>
      </c>
      <c r="K280" s="25" t="s">
        <v>16</v>
      </c>
      <c r="L280" s="25">
        <v>43032</v>
      </c>
      <c r="M280" s="27" t="s">
        <v>17</v>
      </c>
      <c r="N280" s="24" t="e">
        <f>VLOOKUP(L280,'Fine Wine'!$L$79:$L$90,1,0)</f>
        <v>#N/A</v>
      </c>
    </row>
    <row r="281" spans="1:14" s="24" customFormat="1" hidden="1">
      <c r="B281" s="25">
        <v>2021</v>
      </c>
      <c r="C281" s="27" t="s">
        <v>478</v>
      </c>
      <c r="D281" s="25" t="s">
        <v>12</v>
      </c>
      <c r="E281" s="25" t="s">
        <v>12</v>
      </c>
      <c r="F281" s="25" t="s">
        <v>13</v>
      </c>
      <c r="G281" s="25" t="s">
        <v>14</v>
      </c>
      <c r="H281" s="28">
        <v>50.18</v>
      </c>
      <c r="I281" s="26">
        <v>0</v>
      </c>
      <c r="J281" s="29">
        <v>1</v>
      </c>
      <c r="K281" s="25" t="s">
        <v>16</v>
      </c>
      <c r="L281" s="25">
        <v>44146</v>
      </c>
      <c r="M281" s="27" t="s">
        <v>17</v>
      </c>
      <c r="N281" s="24" t="e">
        <f>VLOOKUP(L281,'Fine Wine'!$L$79:$L$90,1,0)</f>
        <v>#N/A</v>
      </c>
    </row>
    <row r="282" spans="1:14" s="24" customFormat="1" hidden="1">
      <c r="A282" s="34"/>
      <c r="B282" s="25">
        <v>2020</v>
      </c>
      <c r="C282" s="27" t="s">
        <v>476</v>
      </c>
      <c r="D282" s="25" t="s">
        <v>12</v>
      </c>
      <c r="E282" s="25" t="s">
        <v>12</v>
      </c>
      <c r="F282" s="25" t="s">
        <v>13</v>
      </c>
      <c r="G282" s="25" t="s">
        <v>19</v>
      </c>
      <c r="H282" s="28">
        <v>188.36906666666667</v>
      </c>
      <c r="I282" s="26">
        <v>0</v>
      </c>
      <c r="J282" s="29">
        <v>1</v>
      </c>
      <c r="K282" s="25" t="s">
        <v>25</v>
      </c>
      <c r="L282" s="25">
        <v>43077</v>
      </c>
      <c r="M282" s="27"/>
      <c r="N282" s="24" t="e">
        <f>VLOOKUP(L282,'Fine Wine'!$L$79:$L$90,1,0)</f>
        <v>#N/A</v>
      </c>
    </row>
    <row r="283" spans="1:14" s="24" customFormat="1" hidden="1">
      <c r="B283" s="25" t="s">
        <v>125</v>
      </c>
      <c r="C283" s="27" t="s">
        <v>157</v>
      </c>
      <c r="D283" s="25" t="s">
        <v>78</v>
      </c>
      <c r="E283" s="25" t="s">
        <v>65</v>
      </c>
      <c r="F283" s="25" t="s">
        <v>66</v>
      </c>
      <c r="G283" s="25" t="s">
        <v>19</v>
      </c>
      <c r="H283" s="28">
        <v>94.56</v>
      </c>
      <c r="I283" s="26">
        <v>-1</v>
      </c>
      <c r="J283" s="29">
        <v>6</v>
      </c>
      <c r="K283" s="25" t="s">
        <v>20</v>
      </c>
      <c r="L283" s="25">
        <v>76451</v>
      </c>
      <c r="M283" s="27" t="s">
        <v>70</v>
      </c>
      <c r="N283" s="24" t="e">
        <f>VLOOKUP(L283,'Fine Wine'!$L$79:$L$90,1,0)</f>
        <v>#N/A</v>
      </c>
    </row>
    <row r="284" spans="1:14" s="24" customFormat="1" hidden="1">
      <c r="B284" s="25">
        <v>2019</v>
      </c>
      <c r="C284" s="27" t="s">
        <v>455</v>
      </c>
      <c r="D284" s="25" t="s">
        <v>38</v>
      </c>
      <c r="E284" s="25" t="s">
        <v>39</v>
      </c>
      <c r="F284" s="25" t="s">
        <v>33</v>
      </c>
      <c r="G284" s="25" t="s">
        <v>19</v>
      </c>
      <c r="H284" s="28">
        <v>27.679866666666669</v>
      </c>
      <c r="I284" s="26">
        <v>0</v>
      </c>
      <c r="J284" s="29"/>
      <c r="K284" s="25" t="s">
        <v>20</v>
      </c>
      <c r="L284" s="25">
        <v>46458</v>
      </c>
      <c r="M284" s="27"/>
      <c r="N284" s="24" t="e">
        <f>VLOOKUP(L284,'Fine Wine'!$L$79:$L$90,1,0)</f>
        <v>#N/A</v>
      </c>
    </row>
    <row r="285" spans="1:14" s="24" customFormat="1" hidden="1">
      <c r="B285" s="25">
        <v>2022</v>
      </c>
      <c r="C285" s="27" t="s">
        <v>446</v>
      </c>
      <c r="D285" s="25" t="s">
        <v>38</v>
      </c>
      <c r="E285" s="25" t="s">
        <v>39</v>
      </c>
      <c r="F285" s="25" t="s">
        <v>33</v>
      </c>
      <c r="G285" s="25" t="s">
        <v>14</v>
      </c>
      <c r="H285" s="28">
        <v>27.677600000000002</v>
      </c>
      <c r="I285" s="26">
        <v>0</v>
      </c>
      <c r="J285" s="29"/>
      <c r="K285" s="25" t="s">
        <v>20</v>
      </c>
      <c r="L285" s="25">
        <v>46035</v>
      </c>
      <c r="M285" s="27"/>
      <c r="N285" s="24" t="e">
        <f>VLOOKUP(L285,'Fine Wine'!$L$79:$L$90,1,0)</f>
        <v>#N/A</v>
      </c>
    </row>
    <row r="286" spans="1:14" s="24" customFormat="1" hidden="1">
      <c r="B286" s="25">
        <v>2019</v>
      </c>
      <c r="C286" s="27" t="s">
        <v>482</v>
      </c>
      <c r="D286" s="25" t="s">
        <v>483</v>
      </c>
      <c r="E286" s="25" t="s">
        <v>39</v>
      </c>
      <c r="F286" s="25" t="s">
        <v>33</v>
      </c>
      <c r="G286" s="25" t="s">
        <v>14</v>
      </c>
      <c r="H286" s="28">
        <v>19.008666666666667</v>
      </c>
      <c r="I286" s="26">
        <v>0</v>
      </c>
      <c r="J286" s="29"/>
      <c r="K286" s="25" t="s">
        <v>20</v>
      </c>
      <c r="L286" s="25">
        <v>46453</v>
      </c>
      <c r="M286" s="27"/>
      <c r="N286" s="24" t="e">
        <f>VLOOKUP(L286,'Fine Wine'!$L$79:$L$90,1,0)</f>
        <v>#N/A</v>
      </c>
    </row>
    <row r="287" spans="1:14" s="24" customFormat="1" hidden="1">
      <c r="B287" s="25">
        <v>2007</v>
      </c>
      <c r="C287" s="27" t="s">
        <v>480</v>
      </c>
      <c r="D287" s="25" t="s">
        <v>79</v>
      </c>
      <c r="E287" s="25" t="s">
        <v>65</v>
      </c>
      <c r="F287" s="25" t="s">
        <v>66</v>
      </c>
      <c r="G287" s="25" t="s">
        <v>19</v>
      </c>
      <c r="H287" s="28">
        <v>67.08</v>
      </c>
      <c r="I287" s="26">
        <v>0</v>
      </c>
      <c r="J287" s="29">
        <v>6</v>
      </c>
      <c r="K287" s="25" t="s">
        <v>91</v>
      </c>
      <c r="L287" s="25">
        <v>43263</v>
      </c>
      <c r="M287" s="27" t="s">
        <v>70</v>
      </c>
      <c r="N287" s="24" t="e">
        <f>VLOOKUP(L287,'Fine Wine'!$L$79:$L$90,1,0)</f>
        <v>#N/A</v>
      </c>
    </row>
    <row r="288" spans="1:14" s="24" customFormat="1" hidden="1">
      <c r="B288" s="25">
        <v>2019</v>
      </c>
      <c r="C288" s="27" t="s">
        <v>296</v>
      </c>
      <c r="D288" s="25" t="s">
        <v>293</v>
      </c>
      <c r="E288" s="25" t="s">
        <v>294</v>
      </c>
      <c r="F288" s="25" t="s">
        <v>295</v>
      </c>
      <c r="G288" s="25" t="s">
        <v>14</v>
      </c>
      <c r="H288" s="28">
        <v>48.2</v>
      </c>
      <c r="I288" s="26">
        <v>0</v>
      </c>
      <c r="J288" s="29">
        <v>6</v>
      </c>
      <c r="K288" s="25" t="s">
        <v>20</v>
      </c>
      <c r="L288" s="24">
        <v>7527019</v>
      </c>
      <c r="M288" s="27"/>
      <c r="N288" s="24" t="e">
        <f>VLOOKUP(L288,'Fine Wine'!$L$79:$L$90,1,0)</f>
        <v>#N/A</v>
      </c>
    </row>
    <row r="289" spans="2:14" s="24" customFormat="1" ht="17.25" hidden="1" customHeight="1">
      <c r="B289" s="25">
        <v>2016</v>
      </c>
      <c r="C289" s="27" t="s">
        <v>261</v>
      </c>
      <c r="D289" s="25" t="s">
        <v>260</v>
      </c>
      <c r="E289" s="25" t="s">
        <v>249</v>
      </c>
      <c r="F289" s="25" t="s">
        <v>236</v>
      </c>
      <c r="G289" s="25" t="s">
        <v>19</v>
      </c>
      <c r="H289" s="31">
        <v>77.12</v>
      </c>
      <c r="I289" s="26">
        <v>0</v>
      </c>
      <c r="J289" s="25">
        <v>6</v>
      </c>
      <c r="K289" s="25" t="s">
        <v>20</v>
      </c>
      <c r="L289" s="24">
        <v>44892</v>
      </c>
      <c r="M289" s="27" t="s">
        <v>130</v>
      </c>
      <c r="N289" s="24" t="e">
        <f>VLOOKUP(L289,'Fine Wine'!$L$79:$L$90,1,0)</f>
        <v>#N/A</v>
      </c>
    </row>
  </sheetData>
  <autoFilter ref="A1:N289" xr:uid="{DE7ADA87-5F0D-4C07-8268-20CBFEA94525}">
    <filterColumn colId="13">
      <filters>
        <filter val="38299"/>
        <filter val="38300"/>
        <filter val="43222"/>
        <filter val="45368"/>
        <filter val="45373"/>
        <filter val="46066"/>
        <filter val="46068"/>
        <filter val="72998"/>
      </filters>
    </filterColumn>
    <sortState xmlns:xlrd2="http://schemas.microsoft.com/office/spreadsheetml/2017/richdata2" ref="A194:N267">
      <sortCondition ref="N1:N274"/>
    </sortState>
  </autoFilter>
  <conditionalFormatting sqref="A290:A1048576 A1">
    <cfRule type="duplicateValues" dxfId="8" priority="30"/>
    <cfRule type="duplicateValues" dxfId="7" priority="34"/>
  </conditionalFormatting>
  <conditionalFormatting sqref="L237:L274">
    <cfRule type="duplicateValues" dxfId="6" priority="209"/>
  </conditionalFormatting>
  <conditionalFormatting sqref="L276:L277">
    <cfRule type="duplicateValues" dxfId="5" priority="3"/>
  </conditionalFormatting>
  <conditionalFormatting sqref="L278:L288">
    <cfRule type="duplicateValues" dxfId="4" priority="2"/>
  </conditionalFormatting>
  <conditionalFormatting sqref="L289">
    <cfRule type="duplicateValues" dxfId="3" priority="1"/>
  </conditionalFormatting>
  <conditionalFormatting sqref="M290:M1048576 L1">
    <cfRule type="duplicateValues" dxfId="2" priority="180"/>
    <cfRule type="duplicateValues" dxfId="1" priority="18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C92A-7FD2-47A2-8A0A-C46C31C2B174}">
  <dimension ref="A1:G48"/>
  <sheetViews>
    <sheetView topLeftCell="A8" zoomScaleNormal="100" workbookViewId="0">
      <selection activeCell="A10" sqref="A10"/>
    </sheetView>
  </sheetViews>
  <sheetFormatPr defaultColWidth="8.85546875" defaultRowHeight="15"/>
  <cols>
    <col min="1" max="1" width="18.28515625" customWidth="1"/>
    <col min="2" max="2" width="82.140625" customWidth="1"/>
    <col min="5" max="5" width="9.140625" style="19"/>
    <col min="6" max="6" width="10.85546875" customWidth="1"/>
    <col min="7" max="7" width="11.140625" style="19" customWidth="1"/>
    <col min="8" max="8" width="75.28515625" customWidth="1"/>
  </cols>
  <sheetData>
    <row r="1" spans="1:7" ht="102.95" customHeight="1">
      <c r="A1" s="61"/>
      <c r="B1" s="61"/>
      <c r="C1" s="61"/>
      <c r="D1" s="61"/>
      <c r="E1" s="61"/>
      <c r="F1" s="61"/>
      <c r="G1" s="62"/>
    </row>
    <row r="2" spans="1:7" hidden="1">
      <c r="A2" s="61"/>
      <c r="B2" s="61"/>
      <c r="C2" s="61"/>
      <c r="D2" s="61"/>
      <c r="E2" s="61"/>
      <c r="F2" s="61"/>
      <c r="G2" s="62"/>
    </row>
    <row r="3" spans="1:7" ht="30">
      <c r="A3" s="7" t="s">
        <v>424</v>
      </c>
      <c r="B3" s="63"/>
      <c r="C3" s="63"/>
      <c r="D3" s="63"/>
      <c r="E3" s="63"/>
      <c r="F3" s="63"/>
      <c r="G3" s="64"/>
    </row>
    <row r="4" spans="1:7">
      <c r="A4" s="8"/>
      <c r="B4" s="9"/>
      <c r="C4" s="10"/>
      <c r="D4" s="11"/>
      <c r="E4" s="11"/>
      <c r="F4" s="11"/>
      <c r="G4" s="12"/>
    </row>
    <row r="5" spans="1:7" ht="30">
      <c r="A5" s="7" t="s">
        <v>425</v>
      </c>
      <c r="B5" s="63"/>
      <c r="C5" s="63"/>
      <c r="D5" s="63"/>
      <c r="E5" s="63"/>
      <c r="F5" s="63"/>
      <c r="G5" s="64"/>
    </row>
    <row r="6" spans="1:7">
      <c r="A6" s="13"/>
      <c r="B6" s="9"/>
      <c r="C6" s="10"/>
      <c r="D6" s="11"/>
      <c r="E6" s="11"/>
      <c r="F6" s="11"/>
      <c r="G6" s="12"/>
    </row>
    <row r="7" spans="1:7" ht="18">
      <c r="A7" s="7" t="s">
        <v>426</v>
      </c>
      <c r="B7" s="63"/>
      <c r="C7" s="63"/>
      <c r="D7" s="63"/>
      <c r="E7" s="63"/>
      <c r="F7" s="63"/>
      <c r="G7" s="64"/>
    </row>
    <row r="8" spans="1:7">
      <c r="A8" s="58"/>
      <c r="B8" s="59"/>
      <c r="C8" s="59"/>
      <c r="D8" s="59"/>
      <c r="E8" s="59"/>
      <c r="F8" s="59"/>
      <c r="G8" s="60"/>
    </row>
    <row r="9" spans="1:7" ht="38.25">
      <c r="A9" s="20" t="s">
        <v>427</v>
      </c>
      <c r="B9" s="20" t="s">
        <v>428</v>
      </c>
      <c r="C9" s="21" t="s">
        <v>429</v>
      </c>
      <c r="D9" s="20" t="s">
        <v>430</v>
      </c>
      <c r="E9" s="20" t="s">
        <v>431</v>
      </c>
      <c r="F9" s="20" t="s">
        <v>432</v>
      </c>
      <c r="G9" s="20" t="s">
        <v>433</v>
      </c>
    </row>
    <row r="10" spans="1:7">
      <c r="A10" s="5"/>
      <c r="B10" s="14" t="e">
        <f>VLOOKUP(A10,#REF!,3,FALSE)</f>
        <v>#REF!</v>
      </c>
      <c r="C10" s="14"/>
      <c r="D10" s="14" t="e">
        <f>VLOOKUP(A10,#REF!,11,FALSE)</f>
        <v>#REF!</v>
      </c>
      <c r="E10" s="15" t="e">
        <f>VLOOKUP(A10,#REF!,8,FALSE)</f>
        <v>#REF!</v>
      </c>
      <c r="F10" s="16"/>
      <c r="G10" s="15" t="e">
        <f>F10*E10</f>
        <v>#REF!</v>
      </c>
    </row>
    <row r="11" spans="1:7">
      <c r="A11" s="22"/>
      <c r="B11" s="14" t="e">
        <f>VLOOKUP(A11,#REF!,3,FALSE)</f>
        <v>#REF!</v>
      </c>
      <c r="C11" s="18" t="s">
        <v>429</v>
      </c>
      <c r="D11" s="14" t="e">
        <f>VLOOKUP(A11,#REF!,11,FALSE)</f>
        <v>#REF!</v>
      </c>
      <c r="E11" s="15" t="e">
        <f>VLOOKUP(A11,#REF!,8,FALSE)</f>
        <v>#REF!</v>
      </c>
      <c r="F11" s="17"/>
      <c r="G11" s="15" t="e">
        <f t="shared" ref="G11:G48" si="0">F11*E11</f>
        <v>#REF!</v>
      </c>
    </row>
    <row r="12" spans="1:7">
      <c r="A12" s="22"/>
      <c r="B12" s="14" t="e">
        <f>VLOOKUP(A12,#REF!,3,FALSE)</f>
        <v>#REF!</v>
      </c>
      <c r="C12" s="18" t="s">
        <v>429</v>
      </c>
      <c r="D12" s="14" t="e">
        <f>VLOOKUP(A12,#REF!,11,FALSE)</f>
        <v>#REF!</v>
      </c>
      <c r="E12" s="15" t="e">
        <f>VLOOKUP(A12,#REF!,8,FALSE)</f>
        <v>#REF!</v>
      </c>
      <c r="F12" s="17" t="s">
        <v>429</v>
      </c>
      <c r="G12" s="15" t="e">
        <f t="shared" si="0"/>
        <v>#VALUE!</v>
      </c>
    </row>
    <row r="13" spans="1:7">
      <c r="A13" s="22"/>
      <c r="B13" s="14" t="e">
        <f>VLOOKUP(A13,#REF!,3,FALSE)</f>
        <v>#REF!</v>
      </c>
      <c r="C13" s="18" t="s">
        <v>429</v>
      </c>
      <c r="D13" s="14" t="e">
        <f>VLOOKUP(A13,#REF!,11,FALSE)</f>
        <v>#REF!</v>
      </c>
      <c r="E13" s="15" t="e">
        <f>VLOOKUP(A13,#REF!,8,FALSE)</f>
        <v>#REF!</v>
      </c>
      <c r="F13" s="17" t="s">
        <v>429</v>
      </c>
      <c r="G13" s="15" t="e">
        <f t="shared" si="0"/>
        <v>#VALUE!</v>
      </c>
    </row>
    <row r="14" spans="1:7">
      <c r="A14" s="22"/>
      <c r="B14" s="14" t="e">
        <f>VLOOKUP(A14,#REF!,3,FALSE)</f>
        <v>#REF!</v>
      </c>
      <c r="C14" s="18" t="s">
        <v>429</v>
      </c>
      <c r="D14" s="14" t="e">
        <f>VLOOKUP(A14,#REF!,11,FALSE)</f>
        <v>#REF!</v>
      </c>
      <c r="E14" s="15" t="e">
        <f>VLOOKUP(A14,#REF!,8,FALSE)</f>
        <v>#REF!</v>
      </c>
      <c r="F14" s="17" t="s">
        <v>429</v>
      </c>
      <c r="G14" s="15" t="e">
        <f t="shared" si="0"/>
        <v>#VALUE!</v>
      </c>
    </row>
    <row r="15" spans="1:7">
      <c r="A15" s="22"/>
      <c r="B15" s="14" t="e">
        <f>VLOOKUP(A15,#REF!,3,FALSE)</f>
        <v>#REF!</v>
      </c>
      <c r="C15" s="18" t="s">
        <v>429</v>
      </c>
      <c r="D15" s="14" t="e">
        <f>VLOOKUP(A15,#REF!,11,FALSE)</f>
        <v>#REF!</v>
      </c>
      <c r="E15" s="15" t="e">
        <f>VLOOKUP(A15,#REF!,8,FALSE)</f>
        <v>#REF!</v>
      </c>
      <c r="F15" s="17" t="s">
        <v>429</v>
      </c>
      <c r="G15" s="15" t="e">
        <f t="shared" si="0"/>
        <v>#VALUE!</v>
      </c>
    </row>
    <row r="16" spans="1:7">
      <c r="A16" s="22"/>
      <c r="B16" s="14" t="e">
        <f>VLOOKUP(A16,#REF!,3,FALSE)</f>
        <v>#REF!</v>
      </c>
      <c r="C16" s="18" t="s">
        <v>429</v>
      </c>
      <c r="D16" s="14" t="e">
        <f>VLOOKUP(A16,#REF!,11,FALSE)</f>
        <v>#REF!</v>
      </c>
      <c r="E16" s="15" t="e">
        <f>VLOOKUP(A16,#REF!,8,FALSE)</f>
        <v>#REF!</v>
      </c>
      <c r="F16" s="17" t="s">
        <v>429</v>
      </c>
      <c r="G16" s="15" t="e">
        <f t="shared" si="0"/>
        <v>#VALUE!</v>
      </c>
    </row>
    <row r="17" spans="1:7">
      <c r="A17" s="22"/>
      <c r="B17" s="14" t="e">
        <f>VLOOKUP(A17,#REF!,3,FALSE)</f>
        <v>#REF!</v>
      </c>
      <c r="C17" s="18" t="s">
        <v>429</v>
      </c>
      <c r="D17" s="14" t="e">
        <f>VLOOKUP(A17,#REF!,11,FALSE)</f>
        <v>#REF!</v>
      </c>
      <c r="E17" s="15" t="e">
        <f>VLOOKUP(A17,#REF!,8,FALSE)</f>
        <v>#REF!</v>
      </c>
      <c r="F17" s="17" t="s">
        <v>429</v>
      </c>
      <c r="G17" s="15" t="e">
        <f t="shared" si="0"/>
        <v>#VALUE!</v>
      </c>
    </row>
    <row r="18" spans="1:7">
      <c r="A18" s="22"/>
      <c r="B18" s="14" t="e">
        <f>VLOOKUP(A18,#REF!,3,FALSE)</f>
        <v>#REF!</v>
      </c>
      <c r="C18" s="18" t="s">
        <v>429</v>
      </c>
      <c r="D18" s="14" t="e">
        <f>VLOOKUP(A18,#REF!,11,FALSE)</f>
        <v>#REF!</v>
      </c>
      <c r="E18" s="15" t="e">
        <f>VLOOKUP(A18,#REF!,8,FALSE)</f>
        <v>#REF!</v>
      </c>
      <c r="F18" s="17" t="s">
        <v>429</v>
      </c>
      <c r="G18" s="15" t="e">
        <f t="shared" si="0"/>
        <v>#VALUE!</v>
      </c>
    </row>
    <row r="19" spans="1:7">
      <c r="A19" s="22"/>
      <c r="B19" s="14" t="e">
        <f>VLOOKUP(A19,#REF!,3,FALSE)</f>
        <v>#REF!</v>
      </c>
      <c r="C19" s="18" t="s">
        <v>429</v>
      </c>
      <c r="D19" s="14" t="e">
        <f>VLOOKUP(A19,#REF!,11,FALSE)</f>
        <v>#REF!</v>
      </c>
      <c r="E19" s="15" t="e">
        <f>VLOOKUP(A19,#REF!,8,FALSE)</f>
        <v>#REF!</v>
      </c>
      <c r="F19" s="17" t="s">
        <v>429</v>
      </c>
      <c r="G19" s="15" t="e">
        <f t="shared" si="0"/>
        <v>#VALUE!</v>
      </c>
    </row>
    <row r="20" spans="1:7">
      <c r="A20" s="22"/>
      <c r="B20" s="14" t="e">
        <f>VLOOKUP(A20,#REF!,3,FALSE)</f>
        <v>#REF!</v>
      </c>
      <c r="C20" s="18" t="s">
        <v>429</v>
      </c>
      <c r="D20" s="14" t="e">
        <f>VLOOKUP(A20,#REF!,11,FALSE)</f>
        <v>#REF!</v>
      </c>
      <c r="E20" s="15" t="e">
        <f>VLOOKUP(A20,#REF!,8,FALSE)</f>
        <v>#REF!</v>
      </c>
      <c r="F20" s="17" t="s">
        <v>429</v>
      </c>
      <c r="G20" s="15" t="e">
        <f t="shared" si="0"/>
        <v>#VALUE!</v>
      </c>
    </row>
    <row r="21" spans="1:7">
      <c r="A21" s="22"/>
      <c r="B21" s="14" t="e">
        <f>VLOOKUP(A21,#REF!,3,FALSE)</f>
        <v>#REF!</v>
      </c>
      <c r="C21" s="18" t="s">
        <v>429</v>
      </c>
      <c r="D21" s="14" t="e">
        <f>VLOOKUP(A21,#REF!,11,FALSE)</f>
        <v>#REF!</v>
      </c>
      <c r="E21" s="15" t="e">
        <f>VLOOKUP(A21,#REF!,8,FALSE)</f>
        <v>#REF!</v>
      </c>
      <c r="F21" s="17" t="s">
        <v>429</v>
      </c>
      <c r="G21" s="15" t="e">
        <f t="shared" si="0"/>
        <v>#VALUE!</v>
      </c>
    </row>
    <row r="22" spans="1:7">
      <c r="A22" s="22"/>
      <c r="B22" s="14" t="e">
        <f>VLOOKUP(A22,#REF!,3,FALSE)</f>
        <v>#REF!</v>
      </c>
      <c r="C22" s="18" t="s">
        <v>429</v>
      </c>
      <c r="D22" s="14" t="e">
        <f>VLOOKUP(A22,#REF!,11,FALSE)</f>
        <v>#REF!</v>
      </c>
      <c r="E22" s="15" t="e">
        <f>VLOOKUP(A22,#REF!,8,FALSE)</f>
        <v>#REF!</v>
      </c>
      <c r="F22" s="17" t="s">
        <v>429</v>
      </c>
      <c r="G22" s="15" t="e">
        <f t="shared" si="0"/>
        <v>#VALUE!</v>
      </c>
    </row>
    <row r="23" spans="1:7">
      <c r="A23" s="22"/>
      <c r="B23" s="14" t="e">
        <f>VLOOKUP(A23,#REF!,3,FALSE)</f>
        <v>#REF!</v>
      </c>
      <c r="C23" s="18" t="s">
        <v>429</v>
      </c>
      <c r="D23" s="14" t="e">
        <f>VLOOKUP(A23,#REF!,11,FALSE)</f>
        <v>#REF!</v>
      </c>
      <c r="E23" s="15" t="e">
        <f>VLOOKUP(A23,#REF!,8,FALSE)</f>
        <v>#REF!</v>
      </c>
      <c r="F23" s="17" t="s">
        <v>429</v>
      </c>
      <c r="G23" s="15" t="e">
        <f t="shared" si="0"/>
        <v>#VALUE!</v>
      </c>
    </row>
    <row r="24" spans="1:7">
      <c r="A24" s="22"/>
      <c r="B24" s="14" t="e">
        <f>VLOOKUP(A24,#REF!,3,FALSE)</f>
        <v>#REF!</v>
      </c>
      <c r="C24" s="18" t="s">
        <v>429</v>
      </c>
      <c r="D24" s="14" t="e">
        <f>VLOOKUP(A24,#REF!,11,FALSE)</f>
        <v>#REF!</v>
      </c>
      <c r="E24" s="15" t="e">
        <f>VLOOKUP(A24,#REF!,8,FALSE)</f>
        <v>#REF!</v>
      </c>
      <c r="F24" s="17" t="s">
        <v>429</v>
      </c>
      <c r="G24" s="15" t="e">
        <f t="shared" si="0"/>
        <v>#VALUE!</v>
      </c>
    </row>
    <row r="25" spans="1:7">
      <c r="A25" s="22"/>
      <c r="B25" s="14" t="e">
        <f>VLOOKUP(A25,#REF!,3,FALSE)</f>
        <v>#REF!</v>
      </c>
      <c r="C25" s="18" t="s">
        <v>429</v>
      </c>
      <c r="D25" s="14" t="e">
        <f>VLOOKUP(A25,#REF!,11,FALSE)</f>
        <v>#REF!</v>
      </c>
      <c r="E25" s="15" t="e">
        <f>VLOOKUP(A25,#REF!,8,FALSE)</f>
        <v>#REF!</v>
      </c>
      <c r="F25" s="17" t="s">
        <v>429</v>
      </c>
      <c r="G25" s="15" t="e">
        <f t="shared" si="0"/>
        <v>#VALUE!</v>
      </c>
    </row>
    <row r="26" spans="1:7">
      <c r="A26" s="22"/>
      <c r="B26" s="14" t="e">
        <f>VLOOKUP(A26,#REF!,3,FALSE)</f>
        <v>#REF!</v>
      </c>
      <c r="C26" s="18" t="s">
        <v>429</v>
      </c>
      <c r="D26" s="14" t="e">
        <f>VLOOKUP(A26,#REF!,11,FALSE)</f>
        <v>#REF!</v>
      </c>
      <c r="E26" s="15" t="e">
        <f>VLOOKUP(A26,#REF!,8,FALSE)</f>
        <v>#REF!</v>
      </c>
      <c r="F26" s="17" t="s">
        <v>429</v>
      </c>
      <c r="G26" s="15" t="e">
        <f t="shared" si="0"/>
        <v>#VALUE!</v>
      </c>
    </row>
    <row r="27" spans="1:7">
      <c r="A27" s="22"/>
      <c r="B27" s="14" t="e">
        <f>VLOOKUP(A27,#REF!,3,FALSE)</f>
        <v>#REF!</v>
      </c>
      <c r="C27" s="18" t="s">
        <v>429</v>
      </c>
      <c r="D27" s="14" t="e">
        <f>VLOOKUP(A27,#REF!,11,FALSE)</f>
        <v>#REF!</v>
      </c>
      <c r="E27" s="15" t="e">
        <f>VLOOKUP(A27,#REF!,8,FALSE)</f>
        <v>#REF!</v>
      </c>
      <c r="F27" s="17" t="s">
        <v>429</v>
      </c>
      <c r="G27" s="15" t="e">
        <f t="shared" si="0"/>
        <v>#VALUE!</v>
      </c>
    </row>
    <row r="28" spans="1:7">
      <c r="A28" s="22"/>
      <c r="B28" s="14" t="e">
        <f>VLOOKUP(A28,#REF!,3,FALSE)</f>
        <v>#REF!</v>
      </c>
      <c r="C28" s="18" t="s">
        <v>429</v>
      </c>
      <c r="D28" s="14" t="e">
        <f>VLOOKUP(A28,#REF!,11,FALSE)</f>
        <v>#REF!</v>
      </c>
      <c r="E28" s="15" t="e">
        <f>VLOOKUP(A28,#REF!,8,FALSE)</f>
        <v>#REF!</v>
      </c>
      <c r="F28" s="17" t="s">
        <v>429</v>
      </c>
      <c r="G28" s="15" t="e">
        <f t="shared" si="0"/>
        <v>#VALUE!</v>
      </c>
    </row>
    <row r="29" spans="1:7">
      <c r="A29" s="22"/>
      <c r="B29" s="14" t="e">
        <f>VLOOKUP(A29,#REF!,3,FALSE)</f>
        <v>#REF!</v>
      </c>
      <c r="C29" s="18" t="s">
        <v>429</v>
      </c>
      <c r="D29" s="14" t="e">
        <f>VLOOKUP(A29,#REF!,11,FALSE)</f>
        <v>#REF!</v>
      </c>
      <c r="E29" s="15" t="e">
        <f>VLOOKUP(A29,#REF!,8,FALSE)</f>
        <v>#REF!</v>
      </c>
      <c r="F29" s="17" t="s">
        <v>429</v>
      </c>
      <c r="G29" s="15" t="e">
        <f t="shared" si="0"/>
        <v>#VALUE!</v>
      </c>
    </row>
    <row r="30" spans="1:7">
      <c r="A30" s="17"/>
      <c r="B30" s="14" t="e">
        <f>VLOOKUP(A30,#REF!,3,FALSE)</f>
        <v>#REF!</v>
      </c>
      <c r="C30" s="18" t="s">
        <v>429</v>
      </c>
      <c r="D30" s="14" t="e">
        <f>VLOOKUP(A30,#REF!,11,FALSE)</f>
        <v>#REF!</v>
      </c>
      <c r="E30" s="15" t="e">
        <f>VLOOKUP(A30,#REF!,8,FALSE)</f>
        <v>#REF!</v>
      </c>
      <c r="F30" s="17" t="s">
        <v>429</v>
      </c>
      <c r="G30" s="15" t="e">
        <f t="shared" si="0"/>
        <v>#VALUE!</v>
      </c>
    </row>
    <row r="31" spans="1:7">
      <c r="A31" s="17"/>
      <c r="B31" s="14" t="e">
        <f>VLOOKUP(A31,#REF!,3,FALSE)</f>
        <v>#REF!</v>
      </c>
      <c r="C31" s="18" t="s">
        <v>429</v>
      </c>
      <c r="D31" s="14" t="e">
        <f>VLOOKUP(A31,#REF!,11,FALSE)</f>
        <v>#REF!</v>
      </c>
      <c r="E31" s="15" t="e">
        <f>VLOOKUP(A31,#REF!,8,FALSE)</f>
        <v>#REF!</v>
      </c>
      <c r="F31" s="17" t="s">
        <v>429</v>
      </c>
      <c r="G31" s="15" t="e">
        <f t="shared" si="0"/>
        <v>#VALUE!</v>
      </c>
    </row>
    <row r="32" spans="1:7">
      <c r="A32" s="17"/>
      <c r="B32" s="14" t="e">
        <f>VLOOKUP(A32,#REF!,3,FALSE)</f>
        <v>#REF!</v>
      </c>
      <c r="C32" s="18" t="s">
        <v>429</v>
      </c>
      <c r="D32" s="14" t="e">
        <f>VLOOKUP(A32,#REF!,11,FALSE)</f>
        <v>#REF!</v>
      </c>
      <c r="E32" s="15" t="e">
        <f>VLOOKUP(A32,#REF!,8,FALSE)</f>
        <v>#REF!</v>
      </c>
      <c r="F32" s="17" t="s">
        <v>429</v>
      </c>
      <c r="G32" s="15" t="e">
        <f t="shared" si="0"/>
        <v>#VALUE!</v>
      </c>
    </row>
    <row r="33" spans="1:7">
      <c r="A33" s="17"/>
      <c r="B33" s="14" t="e">
        <f>VLOOKUP(A33,#REF!,3,FALSE)</f>
        <v>#REF!</v>
      </c>
      <c r="C33" s="18" t="s">
        <v>429</v>
      </c>
      <c r="D33" s="14" t="e">
        <f>VLOOKUP(A33,#REF!,11,FALSE)</f>
        <v>#REF!</v>
      </c>
      <c r="E33" s="15" t="e">
        <f>VLOOKUP(A33,#REF!,8,FALSE)</f>
        <v>#REF!</v>
      </c>
      <c r="F33" s="17" t="s">
        <v>429</v>
      </c>
      <c r="G33" s="15" t="e">
        <f t="shared" si="0"/>
        <v>#VALUE!</v>
      </c>
    </row>
    <row r="34" spans="1:7">
      <c r="A34" s="17"/>
      <c r="B34" s="14" t="e">
        <f>VLOOKUP(A34,#REF!,3,FALSE)</f>
        <v>#REF!</v>
      </c>
      <c r="C34" s="18" t="s">
        <v>429</v>
      </c>
      <c r="D34" s="14" t="e">
        <f>VLOOKUP(A34,#REF!,11,FALSE)</f>
        <v>#REF!</v>
      </c>
      <c r="E34" s="15" t="e">
        <f>VLOOKUP(A34,#REF!,8,FALSE)</f>
        <v>#REF!</v>
      </c>
      <c r="F34" s="17" t="s">
        <v>429</v>
      </c>
      <c r="G34" s="15" t="e">
        <f t="shared" si="0"/>
        <v>#VALUE!</v>
      </c>
    </row>
    <row r="35" spans="1:7">
      <c r="A35" s="17"/>
      <c r="B35" s="14" t="e">
        <f>VLOOKUP(A35,#REF!,3,FALSE)</f>
        <v>#REF!</v>
      </c>
      <c r="C35" s="18" t="s">
        <v>429</v>
      </c>
      <c r="D35" s="14" t="e">
        <f>VLOOKUP(A35,#REF!,11,FALSE)</f>
        <v>#REF!</v>
      </c>
      <c r="E35" s="15" t="e">
        <f>VLOOKUP(A35,#REF!,8,FALSE)</f>
        <v>#REF!</v>
      </c>
      <c r="F35" s="17" t="s">
        <v>429</v>
      </c>
      <c r="G35" s="15" t="e">
        <f t="shared" si="0"/>
        <v>#VALUE!</v>
      </c>
    </row>
    <row r="36" spans="1:7">
      <c r="A36" s="17"/>
      <c r="B36" s="14" t="e">
        <f>VLOOKUP(A36,#REF!,3,FALSE)</f>
        <v>#REF!</v>
      </c>
      <c r="C36" s="18" t="s">
        <v>429</v>
      </c>
      <c r="D36" s="14" t="e">
        <f>VLOOKUP(A36,#REF!,11,FALSE)</f>
        <v>#REF!</v>
      </c>
      <c r="E36" s="15" t="e">
        <f>VLOOKUP(A36,#REF!,8,FALSE)</f>
        <v>#REF!</v>
      </c>
      <c r="F36" s="17" t="s">
        <v>429</v>
      </c>
      <c r="G36" s="15" t="e">
        <f t="shared" si="0"/>
        <v>#VALUE!</v>
      </c>
    </row>
    <row r="37" spans="1:7">
      <c r="A37" s="17"/>
      <c r="B37" s="14" t="e">
        <f>VLOOKUP(A37,#REF!,3,FALSE)</f>
        <v>#REF!</v>
      </c>
      <c r="C37" s="18" t="s">
        <v>429</v>
      </c>
      <c r="D37" s="14" t="e">
        <f>VLOOKUP(A37,#REF!,11,FALSE)</f>
        <v>#REF!</v>
      </c>
      <c r="E37" s="15" t="e">
        <f>VLOOKUP(A37,#REF!,8,FALSE)</f>
        <v>#REF!</v>
      </c>
      <c r="F37" s="17" t="s">
        <v>429</v>
      </c>
      <c r="G37" s="15" t="e">
        <f t="shared" si="0"/>
        <v>#VALUE!</v>
      </c>
    </row>
    <row r="38" spans="1:7">
      <c r="A38" s="17"/>
      <c r="B38" s="14" t="e">
        <f>VLOOKUP(A38,#REF!,3,FALSE)</f>
        <v>#REF!</v>
      </c>
      <c r="C38" s="18" t="s">
        <v>429</v>
      </c>
      <c r="D38" s="14" t="e">
        <f>VLOOKUP(A38,#REF!,11,FALSE)</f>
        <v>#REF!</v>
      </c>
      <c r="E38" s="15" t="e">
        <f>VLOOKUP(A38,#REF!,8,FALSE)</f>
        <v>#REF!</v>
      </c>
      <c r="F38" s="17" t="s">
        <v>429</v>
      </c>
      <c r="G38" s="15" t="e">
        <f t="shared" si="0"/>
        <v>#VALUE!</v>
      </c>
    </row>
    <row r="39" spans="1:7">
      <c r="A39" s="17"/>
      <c r="B39" s="14" t="e">
        <f>VLOOKUP(A39,#REF!,3,FALSE)</f>
        <v>#REF!</v>
      </c>
      <c r="C39" s="18" t="s">
        <v>429</v>
      </c>
      <c r="D39" s="14" t="e">
        <f>VLOOKUP(A39,#REF!,11,FALSE)</f>
        <v>#REF!</v>
      </c>
      <c r="E39" s="15" t="e">
        <f>VLOOKUP(A39,#REF!,8,FALSE)</f>
        <v>#REF!</v>
      </c>
      <c r="F39" s="17" t="s">
        <v>429</v>
      </c>
      <c r="G39" s="15" t="e">
        <f t="shared" si="0"/>
        <v>#VALUE!</v>
      </c>
    </row>
    <row r="40" spans="1:7">
      <c r="A40" s="17"/>
      <c r="B40" s="14" t="e">
        <f>VLOOKUP(A40,#REF!,3,FALSE)</f>
        <v>#REF!</v>
      </c>
      <c r="C40" s="18" t="s">
        <v>429</v>
      </c>
      <c r="D40" s="14" t="e">
        <f>VLOOKUP(A40,#REF!,11,FALSE)</f>
        <v>#REF!</v>
      </c>
      <c r="E40" s="15" t="e">
        <f>VLOOKUP(A40,#REF!,8,FALSE)</f>
        <v>#REF!</v>
      </c>
      <c r="F40" s="17" t="s">
        <v>429</v>
      </c>
      <c r="G40" s="15" t="e">
        <f t="shared" si="0"/>
        <v>#VALUE!</v>
      </c>
    </row>
    <row r="41" spans="1:7">
      <c r="A41" s="17"/>
      <c r="B41" s="14" t="e">
        <f>VLOOKUP(A41,#REF!,3,FALSE)</f>
        <v>#REF!</v>
      </c>
      <c r="C41" s="18" t="s">
        <v>429</v>
      </c>
      <c r="D41" s="14" t="e">
        <f>VLOOKUP(A41,#REF!,11,FALSE)</f>
        <v>#REF!</v>
      </c>
      <c r="E41" s="15" t="e">
        <f>VLOOKUP(A41,#REF!,8,FALSE)</f>
        <v>#REF!</v>
      </c>
      <c r="F41" s="17" t="s">
        <v>429</v>
      </c>
      <c r="G41" s="15" t="e">
        <f t="shared" si="0"/>
        <v>#VALUE!</v>
      </c>
    </row>
    <row r="42" spans="1:7">
      <c r="A42" s="17"/>
      <c r="B42" s="14" t="e">
        <f>VLOOKUP(A42,#REF!,3,FALSE)</f>
        <v>#REF!</v>
      </c>
      <c r="C42" s="18" t="s">
        <v>429</v>
      </c>
      <c r="D42" s="14" t="e">
        <f>VLOOKUP(A42,#REF!,11,FALSE)</f>
        <v>#REF!</v>
      </c>
      <c r="E42" s="15" t="e">
        <f>VLOOKUP(A42,#REF!,8,FALSE)</f>
        <v>#REF!</v>
      </c>
      <c r="F42" s="17" t="s">
        <v>429</v>
      </c>
      <c r="G42" s="15" t="e">
        <f t="shared" si="0"/>
        <v>#VALUE!</v>
      </c>
    </row>
    <row r="43" spans="1:7">
      <c r="A43" s="17" t="s">
        <v>429</v>
      </c>
      <c r="B43" s="14" t="e">
        <f>VLOOKUP(A43,#REF!,3,FALSE)</f>
        <v>#REF!</v>
      </c>
      <c r="C43" s="18" t="s">
        <v>429</v>
      </c>
      <c r="D43" s="14" t="e">
        <f>VLOOKUP(A43,#REF!,11,FALSE)</f>
        <v>#REF!</v>
      </c>
      <c r="E43" s="15" t="e">
        <f>VLOOKUP(A43,#REF!,8,FALSE)</f>
        <v>#REF!</v>
      </c>
      <c r="F43" s="17" t="s">
        <v>429</v>
      </c>
      <c r="G43" s="15" t="e">
        <f t="shared" si="0"/>
        <v>#VALUE!</v>
      </c>
    </row>
    <row r="44" spans="1:7">
      <c r="A44" s="17" t="s">
        <v>429</v>
      </c>
      <c r="B44" s="14" t="e">
        <f>VLOOKUP(A44,#REF!,3,FALSE)</f>
        <v>#REF!</v>
      </c>
      <c r="C44" s="18" t="s">
        <v>429</v>
      </c>
      <c r="D44" s="14" t="e">
        <f>VLOOKUP(A44,#REF!,11,FALSE)</f>
        <v>#REF!</v>
      </c>
      <c r="E44" s="15" t="e">
        <f>VLOOKUP(A44,#REF!,8,FALSE)</f>
        <v>#REF!</v>
      </c>
      <c r="F44" s="17" t="s">
        <v>429</v>
      </c>
      <c r="G44" s="15" t="e">
        <f t="shared" si="0"/>
        <v>#VALUE!</v>
      </c>
    </row>
    <row r="45" spans="1:7">
      <c r="A45" s="17" t="s">
        <v>429</v>
      </c>
      <c r="B45" s="14" t="e">
        <f>VLOOKUP(A45,#REF!,3,FALSE)</f>
        <v>#REF!</v>
      </c>
      <c r="C45" s="18" t="s">
        <v>429</v>
      </c>
      <c r="D45" s="14" t="e">
        <f>VLOOKUP(A45,#REF!,11,FALSE)</f>
        <v>#REF!</v>
      </c>
      <c r="E45" s="15" t="e">
        <f>VLOOKUP(A45,#REF!,8,FALSE)</f>
        <v>#REF!</v>
      </c>
      <c r="F45" s="17" t="s">
        <v>429</v>
      </c>
      <c r="G45" s="15" t="e">
        <f t="shared" si="0"/>
        <v>#VALUE!</v>
      </c>
    </row>
    <row r="46" spans="1:7">
      <c r="A46" s="17" t="s">
        <v>429</v>
      </c>
      <c r="B46" s="14" t="e">
        <f>VLOOKUP(A46,#REF!,3,FALSE)</f>
        <v>#REF!</v>
      </c>
      <c r="C46" s="18" t="s">
        <v>429</v>
      </c>
      <c r="D46" s="14" t="e">
        <f>VLOOKUP(A46,#REF!,11,FALSE)</f>
        <v>#REF!</v>
      </c>
      <c r="E46" s="15" t="e">
        <f>VLOOKUP(A46,#REF!,8,FALSE)</f>
        <v>#REF!</v>
      </c>
      <c r="F46" s="17" t="s">
        <v>429</v>
      </c>
      <c r="G46" s="15" t="e">
        <f t="shared" si="0"/>
        <v>#VALUE!</v>
      </c>
    </row>
    <row r="47" spans="1:7">
      <c r="A47" s="17" t="s">
        <v>429</v>
      </c>
      <c r="B47" s="14" t="e">
        <f>VLOOKUP(A47,#REF!,3,FALSE)</f>
        <v>#REF!</v>
      </c>
      <c r="C47" s="18" t="s">
        <v>429</v>
      </c>
      <c r="D47" s="14" t="e">
        <f>VLOOKUP(A47,#REF!,11,FALSE)</f>
        <v>#REF!</v>
      </c>
      <c r="E47" s="15" t="e">
        <f>VLOOKUP(A47,#REF!,8,FALSE)</f>
        <v>#REF!</v>
      </c>
      <c r="F47" s="17" t="s">
        <v>429</v>
      </c>
      <c r="G47" s="15" t="e">
        <f t="shared" si="0"/>
        <v>#VALUE!</v>
      </c>
    </row>
    <row r="48" spans="1:7">
      <c r="A48" s="17" t="s">
        <v>429</v>
      </c>
      <c r="B48" s="14" t="e">
        <f>VLOOKUP(A48,#REF!,3,FALSE)</f>
        <v>#REF!</v>
      </c>
      <c r="C48" s="18" t="s">
        <v>429</v>
      </c>
      <c r="D48" s="14" t="e">
        <f>VLOOKUP(A48,#REF!,11,FALSE)</f>
        <v>#REF!</v>
      </c>
      <c r="E48" s="15" t="e">
        <f>VLOOKUP(A48,#REF!,8,FALSE)</f>
        <v>#REF!</v>
      </c>
      <c r="F48" s="17" t="s">
        <v>429</v>
      </c>
      <c r="G48" s="15" t="e">
        <f t="shared" si="0"/>
        <v>#VALUE!</v>
      </c>
    </row>
  </sheetData>
  <mergeCells count="6">
    <mergeCell ref="A8:G8"/>
    <mergeCell ref="A1:G1"/>
    <mergeCell ref="A2:G2"/>
    <mergeCell ref="B3:G3"/>
    <mergeCell ref="B5:G5"/>
    <mergeCell ref="B7:G7"/>
  </mergeCells>
  <conditionalFormatting sqref="A10:A29">
    <cfRule type="expression" priority="1">
      <formula>MOD(ROW(),2)=0</formula>
    </cfRule>
    <cfRule type="expression" dxfId="0" priority="2">
      <formula>MOD(ROW(),2)=0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577ae52-4649-4ba0-965c-9c18ceca7ba3">
      <UserInfo>
        <DisplayName>Andy Veale</DisplayName>
        <AccountId>370</AccountId>
        <AccountType/>
      </UserInfo>
      <UserInfo>
        <DisplayName>Nina Lloyd</DisplayName>
        <AccountId>440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9E24F15A64A43B2BF84216ADD5591" ma:contentTypeVersion="8" ma:contentTypeDescription="Create a new document." ma:contentTypeScope="" ma:versionID="4b38a1aeb3fab479ccb217dd704e8eeb">
  <xsd:schema xmlns:xsd="http://www.w3.org/2001/XMLSchema" xmlns:xs="http://www.w3.org/2001/XMLSchema" xmlns:p="http://schemas.microsoft.com/office/2006/metadata/properties" xmlns:ns2="30dd758e-ff9e-4cbd-9ced-273386dbd063" xmlns:ns3="0577ae52-4649-4ba0-965c-9c18ceca7ba3" targetNamespace="http://schemas.microsoft.com/office/2006/metadata/properties" ma:root="true" ma:fieldsID="339563b3d50e7d0abfe9b57aee67231b" ns2:_="" ns3:_="">
    <xsd:import namespace="30dd758e-ff9e-4cbd-9ced-273386dbd063"/>
    <xsd:import namespace="0577ae52-4649-4ba0-965c-9c18ceca7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758e-ff9e-4cbd-9ced-273386dbd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7ae52-4649-4ba0-965c-9c18ceca7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6EE2C4-0780-4331-B0EC-623F83262DB2}">
  <ds:schemaRefs>
    <ds:schemaRef ds:uri="http://schemas.microsoft.com/office/2006/metadata/properties"/>
    <ds:schemaRef ds:uri="http://schemas.microsoft.com/office/infopath/2007/PartnerControls"/>
    <ds:schemaRef ds:uri="0577ae52-4649-4ba0-965c-9c18ceca7ba3"/>
  </ds:schemaRefs>
</ds:datastoreItem>
</file>

<file path=customXml/itemProps2.xml><?xml version="1.0" encoding="utf-8"?>
<ds:datastoreItem xmlns:ds="http://schemas.openxmlformats.org/officeDocument/2006/customXml" ds:itemID="{30D2E9AC-8B5F-4C3D-AABC-D5F005394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758e-ff9e-4cbd-9ced-273386dbd063"/>
    <ds:schemaRef ds:uri="0577ae52-4649-4ba0-965c-9c18ceca7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4AE4D7-7432-4C76-B253-F81E725A7C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Fine Wine</vt:lpstr>
      <vt:lpstr>Historical SKUs</vt:lpstr>
      <vt:lpstr>Order Form </vt:lpstr>
      <vt:lpstr>'Fine Wine'!Print_Area</vt:lpstr>
      <vt:lpstr>'Fine Wine'!Print_Titles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Lennox</dc:creator>
  <cp:keywords/>
  <dc:description/>
  <cp:lastModifiedBy>Andrew Craig</cp:lastModifiedBy>
  <cp:revision/>
  <cp:lastPrinted>2024-11-06T15:28:26Z</cp:lastPrinted>
  <dcterms:created xsi:type="dcterms:W3CDTF">2023-07-31T09:36:09Z</dcterms:created>
  <dcterms:modified xsi:type="dcterms:W3CDTF">2024-11-14T12:28:26Z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0x010100FB49E24F15A64A43B2BF84216ADD5591</vt:lpwstr>
  </property>
</Properties>
</file>