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13_ncr:1_{F04B430F-E50D-4CB2-B35D-6FCF18A15B4A}" xr6:coauthVersionLast="47" xr6:coauthVersionMax="47" xr10:uidLastSave="{00000000-0000-0000-0000-000000000000}"/>
  <bookViews>
    <workbookView xWindow="-120" yWindow="-120" windowWidth="25440" windowHeight="1539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Wine'!$B$2:$M$90</definedName>
    <definedName name="_xlnm._FilterDatabase" localSheetId="1" hidden="1">'Historical SKUs'!$A$1:$N$289</definedName>
    <definedName name="_xlnm.Print_Area" localSheetId="0">'Fine Wine'!$B$1:$M$90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" i="6"/>
  <c r="H239" i="6" l="1"/>
  <c r="H274" i="6"/>
  <c r="H238" i="6"/>
  <c r="H240" i="6"/>
  <c r="H241" i="6"/>
  <c r="H242" i="6"/>
  <c r="H243" i="6"/>
  <c r="H244" i="6"/>
  <c r="H270" i="6"/>
  <c r="H271" i="6"/>
  <c r="H272" i="6"/>
  <c r="H273" i="6"/>
  <c r="H237" i="6"/>
  <c r="I236" i="6" l="1"/>
  <c r="I223" i="6"/>
  <c r="I224" i="6"/>
  <c r="I225" i="6"/>
  <c r="I226" i="6"/>
  <c r="I227" i="6"/>
  <c r="I228" i="6"/>
  <c r="I229" i="6"/>
  <c r="I230" i="6"/>
  <c r="I231" i="6"/>
  <c r="I232" i="6"/>
  <c r="I267" i="6"/>
  <c r="I266" i="6"/>
  <c r="I235" i="6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D10" i="2"/>
  <c r="B10" i="2"/>
  <c r="I34" i="6" l="1"/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10" i="2"/>
  <c r="I30" i="6"/>
  <c r="I29" i="6"/>
  <c r="I28" i="6"/>
  <c r="I27" i="6"/>
  <c r="I26" i="6"/>
  <c r="I2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<sst xmlns="http://schemas.openxmlformats.org/spreadsheetml/2006/main" count="2561" uniqueCount="510">
  <si>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</si>
  <si>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</si>
  <si>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</si>
  <si>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</si>
  <si>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</si>
  <si>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</si>
  <si>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</si>
  <si>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</si>
  <si>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</si>
  <si>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</si>
  <si>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</si>
  <si>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</si>
  <si>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Mendoza</t>
  </si>
  <si>
    <t>Argentina</t>
  </si>
  <si>
    <t>White</t>
  </si>
  <si>
    <t>1.5 lt x 1</t>
  </si>
  <si>
    <t>75 cl x 3</t>
  </si>
  <si>
    <t>Case Purchase Only</t>
  </si>
  <si>
    <t>2021</t>
  </si>
  <si>
    <t>Red</t>
  </si>
  <si>
    <t>75 cl x 6</t>
  </si>
  <si>
    <t>Catena Zapata Malbec Argentino 2020</t>
  </si>
  <si>
    <t>2018</t>
  </si>
  <si>
    <t>Nicolas Catena Zapata 2004</t>
  </si>
  <si>
    <t>Catena Adrianna Fortuna Terrae Malbec (Wooden Presentation Case) 2018</t>
  </si>
  <si>
    <t>3 lt x 1</t>
  </si>
  <si>
    <t>Catena Adrianna Vineyard River Malbec 2020</t>
  </si>
  <si>
    <t>Catena Zapata Argentino Malbec 2019 600cl</t>
  </si>
  <si>
    <t>6 lt x 1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</si>
  <si>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</si>
  <si>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</si>
  <si>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</si>
  <si>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</si>
  <si>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</si>
  <si>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</si>
  <si>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</si>
  <si>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</si>
  <si>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</si>
  <si>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</si>
  <si>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</si>
  <si>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</si>
  <si>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Markus Huber Ried Rothenberg Riesling Erste Lage 2021</t>
  </si>
  <si>
    <t>Traisental Valley</t>
  </si>
  <si>
    <t>Niederosterreich</t>
  </si>
  <si>
    <t>Austria</t>
  </si>
  <si>
    <t>Markus Huber Ried Zwirch Gruner Veltliner Erste Lage 2021</t>
  </si>
  <si>
    <t>Markus Huber Ried Berg Gruner Veltliner Erste Lage 2021</t>
  </si>
  <si>
    <t>Markus Huber Ried Berg Riesling Erste Lage 2021</t>
  </si>
  <si>
    <t>Okanagan Valley</t>
  </si>
  <si>
    <t>British Columbia</t>
  </si>
  <si>
    <t>Canada</t>
  </si>
  <si>
    <t>Mission Hill Vistas Edge Cabernet Franc 2020</t>
  </si>
  <si>
    <t>Checkmate Opening Gambit Merlot 2019</t>
  </si>
  <si>
    <t>VIK La Piu Belle Carmenere 2021, Cachapoal</t>
  </si>
  <si>
    <t>Millahue Valley</t>
  </si>
  <si>
    <t>Cachapoal Valley</t>
  </si>
  <si>
    <t>Chile</t>
  </si>
  <si>
    <t>Colchagua Valley</t>
  </si>
  <si>
    <t>Limari</t>
  </si>
  <si>
    <t>Ningxia</t>
  </si>
  <si>
    <t>China</t>
  </si>
  <si>
    <t>Chateau Changyu Moser XV Purple Air Comes from the East</t>
  </si>
  <si>
    <t>Nyetimber Tillington Single Vineyard 2013</t>
  </si>
  <si>
    <t>Sussex</t>
  </si>
  <si>
    <t>England</t>
  </si>
  <si>
    <t>Bordeaux</t>
  </si>
  <si>
    <t>France</t>
  </si>
  <si>
    <t>Anthologie de Marjosse Cuvee Chardonneret Chardonnay 2019</t>
  </si>
  <si>
    <t>Anthologie de Marjosse Cuvee Hirondelle Muscatelle 2019</t>
  </si>
  <si>
    <t>Château Climens Asphodele 2020</t>
  </si>
  <si>
    <t>Bordeaux Collection</t>
  </si>
  <si>
    <t>2022</t>
  </si>
  <si>
    <t>Château Climens Lilium 2022, Organic</t>
  </si>
  <si>
    <t>Pessac-Leognan</t>
  </si>
  <si>
    <t>75 cl x 12</t>
  </si>
  <si>
    <t xml:space="preserve">Sauternes &amp; Barsac   </t>
  </si>
  <si>
    <t>Sweet</t>
  </si>
  <si>
    <t>Chateau Figeac 2015</t>
  </si>
  <si>
    <t>St Emilion</t>
  </si>
  <si>
    <t>St Estephe</t>
  </si>
  <si>
    <t>Maison Folly Bourgogne Chardonnay Vielles Vignes 2017 75cl</t>
  </si>
  <si>
    <t>Burgundy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</si>
  <si>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</si>
  <si>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</si>
  <si>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</si>
  <si>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</si>
  <si>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Chassagne-Montrachet 1er Cru Virondot Domaine Marc Morey 2020</t>
  </si>
  <si>
    <t>Caroline Lestime Chassagne Montrachet Les Champs Gain 1er Cru 2018</t>
  </si>
  <si>
    <t>Caroline Lestime Chassagne Montrachet Champ Derriere Blanc 2017</t>
  </si>
  <si>
    <t>Puligny-Montrachet 1er Cru Les Folatieres Domaine Alain Chavy 2020</t>
  </si>
  <si>
    <t>Puligny-Montrachet</t>
  </si>
  <si>
    <t>1.5 lt x 6</t>
  </si>
  <si>
    <t>Champagne Lacourte Godbillon Chaillots 2016</t>
  </si>
  <si>
    <t>Champagne</t>
  </si>
  <si>
    <t>David Leclapart Cuvee L'Apotre Blanc de Blancs 2011</t>
  </si>
  <si>
    <t>NV</t>
  </si>
  <si>
    <t>Palmer &amp; Co Collection 2000</t>
  </si>
  <si>
    <t>75 cl x 1</t>
  </si>
  <si>
    <t>Palmer &amp; Co Collection 1996</t>
  </si>
  <si>
    <t>Palmer &amp; Co Collection Blanc de Blancs 1987</t>
  </si>
  <si>
    <t>Taittinger Comtes de Champagne Blanc de Blancs Brut 2008</t>
  </si>
  <si>
    <t>Palmer &amp; Co Collection 1980</t>
  </si>
  <si>
    <t>Pol Roger Cuvee Winston Churchill 2013</t>
  </si>
  <si>
    <t>Roederer Cristal 2009 MAGNUM</t>
  </si>
  <si>
    <t>Roederer Cristal 2007 MAGNUM</t>
  </si>
  <si>
    <t>Occtaine</t>
  </si>
  <si>
    <t>Languedoc-Roussillon</t>
  </si>
  <si>
    <t>Châteauneuf-du-Pape</t>
  </si>
  <si>
    <t>Rhône Valley</t>
  </si>
  <si>
    <t>Hermitage</t>
  </si>
  <si>
    <t>Rosé</t>
  </si>
  <si>
    <t>Pommery Cuvee Louise Rose 2000</t>
  </si>
  <si>
    <t>Dom Perignon Rose Vintage 2005 MAGNUM</t>
  </si>
  <si>
    <t>1.5 lt x 3</t>
  </si>
  <si>
    <t>Chateau Marjosse Bordeaux Blanc 2020</t>
  </si>
  <si>
    <t xml:space="preserve">Chateau Marjosse Red 2018 </t>
  </si>
  <si>
    <t>Anthologie de Marjosse Cuvee Les Truffiers Merlot 2018</t>
  </si>
  <si>
    <t>Anthologie de Marjosse Cuvee Gros Bec Malbec 2019</t>
  </si>
  <si>
    <t>2011</t>
  </si>
  <si>
    <t>Haut-Medoc</t>
  </si>
  <si>
    <t>Chateau Beaumont Haut Medoc 2016</t>
  </si>
  <si>
    <t>Chateau Lanessan Haut-Medoc 2008</t>
  </si>
  <si>
    <t>2016</t>
  </si>
  <si>
    <t>Chateau La Lagune Haut Medoc 2015</t>
  </si>
  <si>
    <t>Margaux</t>
  </si>
  <si>
    <t>2006</t>
  </si>
  <si>
    <t xml:space="preserve">Chateau Mauvesin Barton 2012 </t>
  </si>
  <si>
    <t>Moulis en Medoc</t>
  </si>
  <si>
    <t>Pastourelle de Clerc Milon Pauillac 2016</t>
  </si>
  <si>
    <t>Pauillac</t>
  </si>
  <si>
    <t>Allocation Available on Request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</si>
  <si>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</si>
  <si>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</si>
  <si>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</si>
  <si>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</si>
  <si>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</si>
  <si>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</si>
  <si>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</si>
  <si>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</si>
  <si>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</si>
  <si>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</si>
  <si>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</si>
  <si>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</si>
  <si>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</si>
  <si>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</si>
  <si>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</si>
  <si>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</si>
  <si>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</si>
  <si>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</si>
  <si>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2016</t>
  </si>
  <si>
    <t>2015</t>
  </si>
  <si>
    <t>Le Petit Haut Lafitte Rouge Pessac-Leognan 2015</t>
  </si>
  <si>
    <t xml:space="preserve">Pomerol &amp; Satellites   </t>
  </si>
  <si>
    <t>2020</t>
  </si>
  <si>
    <t>Chateau La Gravette de Certan Pomerol 2016</t>
  </si>
  <si>
    <t>2014</t>
  </si>
  <si>
    <t>Chateau l'Evangile, Pomerol, 2012 MAGNUM</t>
  </si>
  <si>
    <t>Chateau Troplong Mondot 2006</t>
  </si>
  <si>
    <t>Chateau Troplong Mondot 1996 MAGNUM</t>
  </si>
  <si>
    <t xml:space="preserve">St Emilion </t>
  </si>
  <si>
    <t>Tronquoy Lalande St-Estephe 2017</t>
  </si>
  <si>
    <t>Bordeaux Collection, Allocation Available on Request</t>
  </si>
  <si>
    <t>Les Pagodes De Cos 2015</t>
  </si>
  <si>
    <t>Chateau Cos D’Estournel St Estephe 2014</t>
  </si>
  <si>
    <t>Reserve de Leoville Barton 2017</t>
  </si>
  <si>
    <t>St Julien</t>
  </si>
  <si>
    <t>Beaune Clos des Aigrots 1er Cru Domaine Michel Lafarge 2011</t>
  </si>
  <si>
    <t>Beaune</t>
  </si>
  <si>
    <t>Beaune 1er Cru Champs Pimont Francois Millet et Fils</t>
  </si>
  <si>
    <t>Beaune 1er Cru Champs Pimont Francois Millet et Fils 2019</t>
  </si>
  <si>
    <t>Bourgogne Rouge les Rues Domaine Francois Millet</t>
  </si>
  <si>
    <t>Bourgogne Rouge les Rues Domaine Francois Millet 2019</t>
  </si>
  <si>
    <t>Chambolle-Musigny Domaine Roux 2017</t>
  </si>
  <si>
    <t>Chambolle Musigny</t>
  </si>
  <si>
    <t>Chambolle-Musigny les Foucheres Domaine Francois Millet 2018</t>
  </si>
  <si>
    <t>Clos Vougeot</t>
  </si>
  <si>
    <t>Clos Vougeot Grand Cru, Domaine Louis JadotV 2015</t>
  </si>
  <si>
    <t>Mason Champy Corton Rognet Red 2020</t>
  </si>
  <si>
    <t>Corton</t>
  </si>
  <si>
    <t>Gevrey Chambertin Le Fourneau Francois Millet et Fils 2019</t>
  </si>
  <si>
    <t>Gevrey-Chambertin</t>
  </si>
  <si>
    <t>Gevrey-Chambertin Domaine Francois Millet 2018</t>
  </si>
  <si>
    <t>Domaine Joseph Roty Gevrey-Chambertin 1er Cru Les Fontenys 2013</t>
  </si>
  <si>
    <t>Domaine Gallois Charmes-Chambertin Grand cru 2022</t>
  </si>
  <si>
    <t>Pommard</t>
  </si>
  <si>
    <t>Savigny les Beaune</t>
  </si>
  <si>
    <t>Volnay Domaine Francois Millet 2019</t>
  </si>
  <si>
    <t>Volnay</t>
  </si>
  <si>
    <t>Volnay Domaine Francois Millet 2018</t>
  </si>
  <si>
    <t xml:space="preserve">Volnay 1er Cru Clos des Angles Francois Millet et Fils    </t>
  </si>
  <si>
    <t>Volnay 1er Cru Clos des Angles Francois Millet et Fils 2019</t>
  </si>
  <si>
    <t>Vougeot</t>
  </si>
  <si>
    <t>Domaine Roux Vougeot 1er Cru Les Petits Vougeot 2019</t>
  </si>
  <si>
    <t>Languedoc-Cabrières AOC</t>
  </si>
  <si>
    <t>Gerard Bertrand Legend Vintage Rivesaltes 1988</t>
  </si>
  <si>
    <t>Gerard Bertrand Legende Vintage Maury 1982</t>
  </si>
  <si>
    <t>Châteauneuf du Pape Les Cèdres Paul Jaboulet Aine 1990</t>
  </si>
  <si>
    <t>Cuvee Reservee Domaine de Pegau Chateauneuf du Pape 2005</t>
  </si>
  <si>
    <t>Cote Rotie</t>
  </si>
  <si>
    <t>Domaine Jamet Cote Rotie La Landonne 2019</t>
  </si>
  <si>
    <t>Cote Rotie Domaine Jamet 2019 MAGNUM</t>
  </si>
  <si>
    <t>Cotes du Rhone</t>
  </si>
  <si>
    <t>Chateau St Cosme Gigondas Le Claux 2019</t>
  </si>
  <si>
    <t>Gigondas</t>
  </si>
  <si>
    <t>2017</t>
  </si>
  <si>
    <t>Chateau St Cosme Gigondas 'Le Poste' 2017</t>
  </si>
  <si>
    <t>Chateau St Cosme Gigondas Hominis Fides 2018</t>
  </si>
  <si>
    <t>Chateau St Cosme Gigondas 'Le Poste' 2018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</si>
  <si>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</si>
  <si>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</si>
  <si>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</si>
  <si>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</si>
  <si>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</si>
  <si>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</si>
  <si>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</si>
  <si>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</si>
  <si>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</si>
  <si>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</si>
  <si>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</si>
  <si>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Robert Weil Kiedrich Gräfenberg Riesling Trocken 2017 MAGNUM</t>
  </si>
  <si>
    <t>1.5 lt x 2</t>
  </si>
  <si>
    <t>Robert Weil Monte Vacano Riesling Trocken 2019 75cl</t>
  </si>
  <si>
    <t>Markus Molitor Trarbacher Schlossberg Pinot Noir *** 2015</t>
  </si>
  <si>
    <t>Markus Molitor Kinheimer Hubertuslay Auslese *** 2016 (gold cap)</t>
  </si>
  <si>
    <t>Markus Molitor Zeltinger Schlossberg Auslese *** 2016 (gold cap)</t>
  </si>
  <si>
    <t>Joh. Bapt. Schafer Dorsheimer Pittermanchen Auslese 2005</t>
  </si>
  <si>
    <t>Nahe</t>
  </si>
  <si>
    <t>Royal Tokaji By Appointment Mézes Mály Dry Szamorodni Furmint 2016</t>
  </si>
  <si>
    <t>Tokaj</t>
  </si>
  <si>
    <t>Hungary</t>
  </si>
  <si>
    <t>50 cl x 6</t>
  </si>
  <si>
    <t>Royal Tokaji Nyulaszo Aszu 6 Puttonyos 2016</t>
  </si>
  <si>
    <t>Royal Tokaji 6 Puttonyos Presentation Case 2016 HALVES</t>
  </si>
  <si>
    <t>37.5cl x 6</t>
  </si>
  <si>
    <t>Langhe</t>
  </si>
  <si>
    <t>Piemonte</t>
  </si>
  <si>
    <t>Italy</t>
  </si>
  <si>
    <t>Toscana</t>
  </si>
  <si>
    <t>Alois Lageder MUS XX 2020</t>
  </si>
  <si>
    <t>Alto Adige</t>
  </si>
  <si>
    <t>Trentino - Alto Adige</t>
  </si>
  <si>
    <t>75 cl x 2</t>
  </si>
  <si>
    <t>Alois Lageder Forra Manzoni Bianco Biodynamic 2020</t>
  </si>
  <si>
    <t>Alois Lageder CHE XVIII 2018</t>
  </si>
  <si>
    <t>Alois Lageder MIN XVI 2x75cl</t>
  </si>
  <si>
    <t>Alois Lageder Cason Bianco 2020, Alto Adige</t>
  </si>
  <si>
    <t>Alois Lageder Lowengang Chardonnay Biodynamic 2020</t>
  </si>
  <si>
    <t>Trentino</t>
  </si>
  <si>
    <t>Guilio Ferrari Riserva 2010 (Gift Box) MAGNUM</t>
  </si>
  <si>
    <t>Veneto</t>
  </si>
  <si>
    <t>Montevetrano Silvia Imparato 2007 MAGNUM</t>
  </si>
  <si>
    <t>Campania</t>
  </si>
  <si>
    <t>Barolo</t>
  </si>
  <si>
    <t>Talenti Brunello di Montalcino Riserva Pian di Conte 2016</t>
  </si>
  <si>
    <t>Rocca di Frassinello San Germano 2019</t>
  </si>
  <si>
    <t>Bibi Graetz Testamatta Rosso, Toscana, 2013</t>
  </si>
  <si>
    <t>Castellare di Castellina I Sodi San Niccolo 2018 MAGNUM</t>
  </si>
  <si>
    <t>150cl x 1</t>
  </si>
  <si>
    <t>Castellare di Castellina I Sodi San Niccolo 2018</t>
  </si>
  <si>
    <t>Alois Lageder Krafuss Pinot Noir Biodynamic 2018</t>
  </si>
  <si>
    <t>Valpolicella</t>
  </si>
  <si>
    <t>Valpolicella Classico Superiore DOP Quintarelli 2016</t>
  </si>
  <si>
    <t>Quintarelli C d Merlo 2016</t>
  </si>
  <si>
    <t>Quintarelli Rosso del Bepi 2014</t>
  </si>
  <si>
    <t>Quintarelli Alzero 2014</t>
  </si>
  <si>
    <t>Quintarelli Alzero 2015</t>
  </si>
  <si>
    <t>Neudorf Moutere Organic Chardonnay 2022</t>
  </si>
  <si>
    <t>Nelson</t>
  </si>
  <si>
    <t>New Zealand</t>
  </si>
  <si>
    <t>Neudorf Moutere Organic Chardonnay 2021</t>
  </si>
  <si>
    <t>Prophet's Rock Cuvee Aux Antipodes 2016</t>
  </si>
  <si>
    <t>Central Otago</t>
  </si>
  <si>
    <t>Prophet's Rock Cuvee Aux Antipodes 2018</t>
  </si>
  <si>
    <t>Prophet's Rock Cuvee Aux Antipodes 2019</t>
  </si>
  <si>
    <t>Craggy Range Le Sol Syrah 2019</t>
  </si>
  <si>
    <t>Hawke's Bay</t>
  </si>
  <si>
    <t>Craggy Range Sophia Red Blend 2019</t>
  </si>
  <si>
    <t>Neudorf Moutere Pinot Noir 2019</t>
  </si>
  <si>
    <t>Neudorf Moutere Organic Pinot Noir 2020</t>
  </si>
  <si>
    <t>Quinta de la Rosa Vale do Inferno 2021, Douro</t>
  </si>
  <si>
    <t>Douro</t>
  </si>
  <si>
    <t>Portugal</t>
  </si>
  <si>
    <t>Vallado Adelaide 2016, Douro</t>
  </si>
  <si>
    <t>Vallado 50 Years old Tawny Port</t>
  </si>
  <si>
    <t>50cl x 6</t>
  </si>
  <si>
    <t>Elgin Valley</t>
  </si>
  <si>
    <t>South Africa</t>
  </si>
  <si>
    <t>Rioja</t>
  </si>
  <si>
    <t>Spain</t>
  </si>
  <si>
    <t>Remirez de Ganuza blanco Gran Reserva 2014, Rioja</t>
  </si>
  <si>
    <t>Phinca Lali Rioja Alavesa 2018</t>
  </si>
  <si>
    <t>Phinca Abejera Rioja Alavesa 2017</t>
  </si>
  <si>
    <t>Remírez de Ganuza reserva 2014 Tempranillo-Graciano, Rioja</t>
  </si>
  <si>
    <t>Napa Valley</t>
  </si>
  <si>
    <t>California</t>
  </si>
  <si>
    <t>United States</t>
  </si>
  <si>
    <t>Robert Mondavi Winery Reserve To Kalon Napa Valley Fume Blanc 2019</t>
  </si>
  <si>
    <t>Sonoma</t>
  </si>
  <si>
    <t>Patz and Hall Bootlegger's Hill Chardonnay 2018, California</t>
  </si>
  <si>
    <t>Overture by Opus One 2022 Release</t>
  </si>
  <si>
    <t>Opus One 2018 HALVES</t>
  </si>
  <si>
    <t>Opus One 2019</t>
  </si>
  <si>
    <t>Opus One 2016 MAGNUM</t>
  </si>
  <si>
    <t>Chateau Montelena Cabernet Sauvignon 2009</t>
  </si>
  <si>
    <t>Patz and Hall Pinot Noir 2019, Sonoma Coast</t>
  </si>
  <si>
    <t>Patz and Hall Little Boot Vineyard Pinot Noir 2017, California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</si>
  <si>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</si>
  <si>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</si>
  <si>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</si>
  <si>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</si>
  <si>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</si>
  <si>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</si>
  <si>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</si>
  <si>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</si>
  <si>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</si>
  <si>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</si>
  <si>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</si>
  <si>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</si>
  <si>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</si>
  <si>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</si>
  <si>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</si>
  <si>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</si>
  <si>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</si>
  <si>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</si>
  <si>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</si>
  <si>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</si>
  <si>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</si>
  <si>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</si>
  <si>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</si>
  <si>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</si>
  <si>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</si>
  <si>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</si>
  <si>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</si>
  <si>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</si>
  <si>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</si>
  <si>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</si>
  <si>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</si>
  <si>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</si>
  <si>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</si>
  <si>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</si>
  <si>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</si>
  <si>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</si>
  <si>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</si>
  <si>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</si>
  <si>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</si>
  <si>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</si>
  <si>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</si>
  <si>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</si>
  <si>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</si>
  <si>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</si>
  <si>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</si>
  <si>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</si>
  <si>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</si>
  <si>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</si>
  <si>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</si>
  <si>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</si>
  <si>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</si>
  <si>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</si>
  <si>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</si>
  <si>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</si>
  <si>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</si>
  <si>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</si>
  <si>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</si>
  <si>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</si>
  <si>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</si>
  <si>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</si>
  <si>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</si>
  <si>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</si>
  <si>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</si>
  <si>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</si>
  <si>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</si>
  <si>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</si>
  <si>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</si>
  <si>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</si>
  <si>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</si>
  <si>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</si>
  <si>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</si>
  <si>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</si>
  <si>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</si>
  <si>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</si>
  <si>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</si>
  <si>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</si>
  <si>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</si>
  <si>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</si>
  <si>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</si>
  <si>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</si>
  <si>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</si>
  <si>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</si>
  <si>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</si>
  <si>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</si>
  <si>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</si>
  <si>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</si>
  <si>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</si>
  <si>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</si>
  <si>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</si>
  <si>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</si>
  <si>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</si>
  <si>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</si>
  <si>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</si>
  <si>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</si>
  <si>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</si>
  <si>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</si>
  <si>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</si>
  <si>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</si>
  <si>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</si>
  <si>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</si>
  <si>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</si>
  <si>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</si>
  <si>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</si>
  <si>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</si>
  <si>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</si>
  <si>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</si>
  <si>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</si>
  <si>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</si>
  <si>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</si>
  <si>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</si>
  <si>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</si>
  <si>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</si>
  <si>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</si>
  <si>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</si>
  <si>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</si>
  <si>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</si>
  <si>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</si>
  <si>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</si>
  <si>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</si>
  <si>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</si>
  <si>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</si>
  <si>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r>
      <t xml:space="preserve">Product Code 
- </t>
    </r>
    <r>
      <rPr>
        <b/>
        <u/>
        <sz val="10"/>
        <color indexed="9"/>
        <rFont val="Arial"/>
        <family val="2"/>
      </rPr>
      <t>ESSENTIAL</t>
    </r>
    <r>
      <rPr>
        <b/>
        <sz val="10"/>
        <color indexed="9"/>
        <rFont val="Arial"/>
        <family val="2"/>
      </rPr>
      <t xml:space="preserve"> -</t>
    </r>
  </si>
  <si>
    <t>Product Description</t>
  </si>
  <si>
    <t> </t>
  </si>
  <si>
    <t>Unit of Measure</t>
  </si>
  <si>
    <t>Price
DP ex 
VAT / bt</t>
  </si>
  <si>
    <t>Requested Quantity (bottle)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</si>
  <si>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</si>
  <si>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</si>
  <si>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</si>
  <si>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</si>
  <si>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</si>
  <si>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</si>
  <si>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</si>
  <si>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</si>
  <si>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</si>
  <si>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</si>
  <si>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</si>
  <si>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</si>
  <si>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</si>
  <si>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</si>
  <si>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</si>
  <si>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</si>
  <si>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</si>
  <si>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Chateau Lagrange 2014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</si>
  <si>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</si>
  <si>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</si>
  <si>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</si>
  <si>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</si>
  <si>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</si>
  <si>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</si>
  <si>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</si>
  <si>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</si>
  <si>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</si>
  <si>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Castellare di Castellina I Sodi San Niccolo 2020</t>
  </si>
  <si>
    <t>Prats &amp; Symington Chryseia, Douro Valley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</si>
  <si>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</si>
  <si>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</si>
  <si>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</si>
  <si>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</si>
  <si>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</si>
  <si>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</si>
  <si>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</si>
  <si>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Nyetimber 1086 Rosé</t>
  </si>
  <si>
    <t>Nyetimber 1086 White</t>
  </si>
  <si>
    <t>Ridgeview Blanc de Blancs Brut 2008 MAGNUM</t>
  </si>
  <si>
    <t>Chateau Mouton Rothschild 2011 MAGNUM</t>
  </si>
  <si>
    <t>Petite Mouton de Mouton Rothschild 2010 MAGNUM</t>
  </si>
  <si>
    <t>Amarone della Valpolicella Classico DOP Quintarelli 2017 MAGNUM</t>
  </si>
  <si>
    <t>Castellare di Castellina I Sodi San Niccolo 2018  DOUBLE MAGNUM</t>
  </si>
  <si>
    <t>Catena Zapata Malbec Argentino 2020  DOUBLE MAGNUM</t>
  </si>
  <si>
    <t>Schieferkopf Riesling 2018</t>
  </si>
  <si>
    <t>Catena Zapata Chardonnay White Bones 2021</t>
  </si>
  <si>
    <t>Catena Zapata Chardonnay White Bones 2020</t>
  </si>
  <si>
    <t>La Dame de Montrose St Estephe 2007 MAGNUM</t>
  </si>
  <si>
    <t>Alsace</t>
  </si>
  <si>
    <t>Cherubino Pemberton Sauvignon Blanc 2019,  Larry Cherubino</t>
  </si>
  <si>
    <t>Pemberton</t>
  </si>
  <si>
    <t>Neudorf Moutere Organic Pinot Noir 2022</t>
  </si>
  <si>
    <t>Yering Station Reserve Shiraz Viognier 2019</t>
  </si>
  <si>
    <t>Mount Langi Ghiran Mast Shiraz 2019</t>
  </si>
  <si>
    <t>Mount Langi Ghiran Langi Shiraz 2019</t>
  </si>
  <si>
    <t>Isole e Olena Cepparello 2015 6x75cl</t>
  </si>
  <si>
    <t>Perrier-Jouët Belle Epoque Rosé 2007 MAGNUM</t>
  </si>
  <si>
    <t>Louis Roederer Cristal Rosé 2012 MAGNUM</t>
  </si>
  <si>
    <t>9% Discount</t>
  </si>
  <si>
    <t>11% Discount</t>
  </si>
  <si>
    <t>14% Discount</t>
  </si>
  <si>
    <t>15% Discount</t>
  </si>
  <si>
    <t>16% Discount</t>
  </si>
  <si>
    <t>17% Discount</t>
  </si>
  <si>
    <t>20% Discount</t>
  </si>
  <si>
    <t>21% Discount</t>
  </si>
  <si>
    <t>22% Discount</t>
  </si>
  <si>
    <t>24% Discount</t>
  </si>
  <si>
    <t>25% Discount</t>
  </si>
  <si>
    <t>26% Discount</t>
  </si>
  <si>
    <t>Case Purchase Only. 21% Discount</t>
  </si>
  <si>
    <t>18% Discount</t>
  </si>
  <si>
    <t>1086 by Nyetimber White</t>
  </si>
  <si>
    <t>1086 by Nyetimber Rosé</t>
  </si>
  <si>
    <t>Chateau Changyu Moser XV Grand Vin Ningxia 2016</t>
  </si>
  <si>
    <t>Pomerol &amp; Satellites</t>
  </si>
  <si>
    <t>Neudorf Moutere Organic Chardonnay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</si>
</sst>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30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theme="1"/>
      <name val="Georgia"/>
      <family val="1"/>
    </font>
    <font>
      <sz val="10"/>
      <name val="Georgia"/>
      <family val="1"/>
    </font>
    <font>
      <b/>
      <sz val="12"/>
      <color indexed="9"/>
      <name val="Georgia"/>
      <family val="1"/>
    </font>
    <font>
      <i/>
      <sz val="14"/>
      <color indexed="8"/>
      <name val="Georgia"/>
      <family val="1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22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  <fill>
      <patternFill patternType="solid">
        <fgColor rgb="FF006970"/>
        <bgColor indexed="64"/>
      </patternFill>
    </fill>
  </fills>
  <borders count="26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1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/>
      <top/>
      <bottom/>
      <diagonal/>
    </border>
    <border>
      <left/>
      <right style="medium">
        <color rgb="FF006564"/>
      </right>
      <top/>
      <bottom/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thin">
        <color rgb="FFEDE7DB"/>
      </left>
      <right style="medium">
        <color rgb="FF006564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medium">
        <color rgb="FF006564"/>
      </left>
      <right/>
      <top style="medium">
        <color rgb="FF006564"/>
      </top>
      <bottom style="medium">
        <color rgb="FF006564"/>
      </bottom>
      <diagonal/>
    </border>
    <border>
      <left/>
      <right/>
      <top style="medium">
        <color rgb="FF006564"/>
      </top>
      <bottom style="medium">
        <color rgb="FF006564"/>
      </bottom>
      <diagonal/>
    </border>
    <border>
      <left/>
      <right style="medium">
        <color rgb="FF006564"/>
      </right>
      <top style="medium">
        <color rgb="FF006564"/>
      </top>
      <bottom style="medium">
        <color rgb="FF006564"/>
      </bottom>
      <diagonal/>
    </border>
  </borders>
  <cellStyleXfs count="7393">
    <xf numFmtId="0" fontId="0" fillId="0" borderId="0"/>
    <xf numFmtId="0" fontId="15" fillId="0" borderId="0"/>
    <xf numFmtId="43" fontId="18" fillId="0" borderId="0" applyFont="0" applyFill="0" applyBorder="0" applyAlignment="0" applyProtection="0"/>
    <xf numFmtId="0" fontId="20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23" fillId="0" borderId="0"/>
    <xf numFmtId="0" fontId="19" fillId="0" borderId="0"/>
    <xf numFmtId="0" fontId="18" fillId="0" borderId="0"/>
    <xf numFmtId="0" fontId="21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0" fontId="23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9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0" xfId="0" applyFont="1"/>
    <xf numFmtId="0" fontId="8" fillId="0" borderId="0" xfId="0" applyFont="1"/>
    <xf numFmtId="0" fontId="9" fillId="6" borderId="0" xfId="0" applyFont="1" applyFill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wrapText="1"/>
    </xf>
    <xf numFmtId="0" fontId="10" fillId="7" borderId="10" xfId="0" applyFont="1" applyFill="1" applyBorder="1" applyAlignment="1">
      <alignment horizontal="center" vertical="center"/>
    </xf>
    <xf numFmtId="165" fontId="10" fillId="7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5" fontId="0" fillId="0" borderId="0" xfId="0" applyNumberFormat="1"/>
    <xf numFmtId="49" fontId="11" fillId="5" borderId="9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" fontId="17" fillId="2" borderId="13" xfId="2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2" borderId="0" xfId="0" applyNumberFormat="1" applyFill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164" fontId="28" fillId="0" borderId="16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9" fontId="16" fillId="8" borderId="18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9" fontId="28" fillId="0" borderId="20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164" fontId="28" fillId="0" borderId="22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29" fillId="0" borderId="20" xfId="0" applyFont="1" applyBorder="1" applyAlignment="1">
      <alignment horizontal="center"/>
    </xf>
    <xf numFmtId="9" fontId="28" fillId="0" borderId="22" xfId="0" applyNumberFormat="1" applyFont="1" applyBorder="1" applyAlignment="1">
      <alignment horizontal="center" vertical="center" wrapText="1"/>
    </xf>
    <xf numFmtId="0" fontId="28" fillId="0" borderId="19" xfId="0" applyNumberFormat="1" applyFont="1" applyBorder="1" applyAlignment="1">
      <alignment horizontal="center" vertical="center"/>
    </xf>
    <xf numFmtId="0" fontId="28" fillId="0" borderId="21" xfId="0" applyNumberFormat="1" applyFont="1" applyBorder="1" applyAlignment="1">
      <alignment horizontal="center" vertical="center"/>
    </xf>
  </cellXfs>
  <cellStyles count="7393">
    <cellStyle name="Comma" xfId="2" builtinId="3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3" xfId="4637" xr:uid="{AE3C73B7-4BA5-4519-8358-C05D0FCAAC06}"/>
    <cellStyle name="Comma 10 2 2 3" xfId="1882" xr:uid="{12902571-5278-49CF-B02A-C2A8518A7476}"/>
    <cellStyle name="Comma 10 2 2 3 2" xfId="5556" xr:uid="{862C3424-F7BD-48C8-A52A-C502869CC80A}"/>
    <cellStyle name="Comma 10 2 2 4" xfId="4267" xr:uid="{246395B8-DC06-4CF3-90E2-E60CDC10C564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3" xfId="4638" xr:uid="{9C512FD1-BBC2-4DAA-9CCC-FA349C61D871}"/>
    <cellStyle name="Comma 10 2 4" xfId="1884" xr:uid="{009F31B7-2DDD-44A6-9832-597D7831CD67}"/>
    <cellStyle name="Comma 10 2 4 2" xfId="5558" xr:uid="{F0F33B67-D39A-4D18-9506-4C28D29DC4B2}"/>
    <cellStyle name="Comma 10 2 5" xfId="3997" xr:uid="{FB6291CB-A492-4F0B-AA89-18DC92402E11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3" xfId="4639" xr:uid="{864370E4-0407-4824-A7D6-85488FD4CB1A}"/>
    <cellStyle name="Comma 10 3 3" xfId="1886" xr:uid="{A2587CA5-1C5F-47EE-9ED8-82355D691C87}"/>
    <cellStyle name="Comma 10 3 3 2" xfId="5560" xr:uid="{B8104F7E-F4FB-493B-BA8B-A1AC6B85BDE0}"/>
    <cellStyle name="Comma 10 3 4" xfId="4268" xr:uid="{323EE552-CE2B-42C4-8E05-FD4E9B87F740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3" xfId="4640" xr:uid="{D2C755A5-E542-426E-A814-ED28D3A3967C}"/>
    <cellStyle name="Comma 10 4 3" xfId="1888" xr:uid="{45776A93-921E-4D34-989F-C0669B7AC7D0}"/>
    <cellStyle name="Comma 10 4 3 2" xfId="5562" xr:uid="{9BC5F885-513C-4FCA-B23A-E4EECA9F4DAA}"/>
    <cellStyle name="Comma 10 4 4" xfId="4175" xr:uid="{DD28EDA8-A386-4298-98C7-0FAE63CA907C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3" xfId="4641" xr:uid="{F496DB1A-FD9B-4674-A247-B6F83729C61E}"/>
    <cellStyle name="Comma 10 6" xfId="1890" xr:uid="{2D0E15FC-BB05-41D9-A88D-B6BDBCB60034}"/>
    <cellStyle name="Comma 10 6 2" xfId="5564" xr:uid="{9401070C-2E89-4935-A549-DE3A2E7937D8}"/>
    <cellStyle name="Comma 10 7" xfId="3807" xr:uid="{4D93A88A-846B-4C5A-8B2E-4ACD106FB7F4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3" xfId="4642" xr:uid="{E5C754C5-BBAD-42A1-8F16-B47E794545F7}"/>
    <cellStyle name="Comma 11 2 2 3" xfId="1892" xr:uid="{B3B328DB-19BB-49A0-A421-72EAD85F04E8}"/>
    <cellStyle name="Comma 11 2 2 3 2" xfId="5566" xr:uid="{7B468F31-7821-4523-866C-BB62BC5A9D27}"/>
    <cellStyle name="Comma 11 2 2 4" xfId="4269" xr:uid="{8C8B4F97-0476-4CFD-BE77-91DAA90A7E51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3" xfId="4643" xr:uid="{2FCC9FDA-BC71-4052-9CD7-15DC02D17B58}"/>
    <cellStyle name="Comma 11 2 4" xfId="1894" xr:uid="{A7778ADE-D0E6-4CBF-B083-D7139E344964}"/>
    <cellStyle name="Comma 11 2 4 2" xfId="5568" xr:uid="{06EFF30D-27F3-4FF3-8DFB-48C495BF7F17}"/>
    <cellStyle name="Comma 11 2 5" xfId="4083" xr:uid="{48FE386C-2796-44A1-840C-EA1B0CEA2926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3" xfId="4644" xr:uid="{715556B3-DA0B-4E6D-8B77-5A330C065282}"/>
    <cellStyle name="Comma 11 3 3" xfId="1896" xr:uid="{023126B8-DD7B-4910-962D-BF0549F4ED57}"/>
    <cellStyle name="Comma 11 3 3 2" xfId="5570" xr:uid="{06A44DCA-4CAF-4F4D-B9AD-286CAF1371EA}"/>
    <cellStyle name="Comma 11 3 4" xfId="4270" xr:uid="{0F04D36A-7368-46F7-A725-D6F778A44CDF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3" xfId="4645" xr:uid="{B23EF33B-F0F9-43CE-8E1E-ED3A6D422FBD}"/>
    <cellStyle name="Comma 11 4 3" xfId="1898" xr:uid="{82B67A47-4C0F-4328-B904-EFCBBFE674F0}"/>
    <cellStyle name="Comma 11 4 3 2" xfId="5572" xr:uid="{605C65A8-D789-4BAF-A589-A7589451D6E5}"/>
    <cellStyle name="Comma 11 4 4" xfId="4261" xr:uid="{3834043C-166F-4378-8DCB-1CDC4E7E930E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3" xfId="4646" xr:uid="{F878A930-4DF2-4262-BA05-3F7540480AEC}"/>
    <cellStyle name="Comma 11 6" xfId="1900" xr:uid="{8228E1F5-8594-4C98-8CA6-0573F98FF72E}"/>
    <cellStyle name="Comma 11 6 2" xfId="5574" xr:uid="{4172CD4A-EE15-42F9-A6A3-1FDD07FC2BE9}"/>
    <cellStyle name="Comma 11 7" xfId="3893" xr:uid="{AC1D2FFF-9039-4F5A-8E5F-08EC675FAB5C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3" xfId="4647" xr:uid="{5FC61616-35D2-432D-ACE5-721AB9AD4920}"/>
    <cellStyle name="Comma 12 2 2 3" xfId="1902" xr:uid="{40720950-0225-41E5-91C5-868B4B813573}"/>
    <cellStyle name="Comma 12 2 2 3 2" xfId="5576" xr:uid="{5E114DDB-B62E-4F11-A2F4-A77F53F1784C}"/>
    <cellStyle name="Comma 12 2 2 4" xfId="4271" xr:uid="{7AD04C80-D344-4BE5-B5F5-08779850F149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3" xfId="4648" xr:uid="{B4A28116-EAF3-4581-8ABF-D2FB21EFB1E0}"/>
    <cellStyle name="Comma 12 2 4" xfId="1904" xr:uid="{90D14EA3-6013-4E7F-A2C2-5DB6E1708395}"/>
    <cellStyle name="Comma 12 2 4 2" xfId="5578" xr:uid="{9D280934-68F9-4A4C-A66A-C516787ADCA8}"/>
    <cellStyle name="Comma 12 2 5" xfId="4085" xr:uid="{9BA3D121-C462-41BD-82B6-910D1229534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3" xfId="4649" xr:uid="{3D649679-91F4-41DC-A62D-3B5DAF50FBC0}"/>
    <cellStyle name="Comma 12 3 3" xfId="1906" xr:uid="{E59EB178-0003-4024-BC3A-913938120730}"/>
    <cellStyle name="Comma 12 3 3 2" xfId="5580" xr:uid="{26A8988D-1298-461B-9613-CE140F293C44}"/>
    <cellStyle name="Comma 12 3 4" xfId="4272" xr:uid="{477FD9DB-7583-41EC-9BEB-D02D6AE22A21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3" xfId="4650" xr:uid="{26D28F02-37CD-42C1-876E-F0967AEC735C}"/>
    <cellStyle name="Comma 12 4 3" xfId="1908" xr:uid="{7DF7050E-5008-4083-9F7A-6348807E56EC}"/>
    <cellStyle name="Comma 12 4 3 2" xfId="5582" xr:uid="{D877D2B4-B348-463C-88A2-03C9892A9825}"/>
    <cellStyle name="Comma 12 4 4" xfId="4263" xr:uid="{0A8C3864-7209-4064-AEA8-53AF9F3C47FB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3" xfId="4651" xr:uid="{27B5F29E-A352-4162-8CFA-A0C4796FA34F}"/>
    <cellStyle name="Comma 12 6" xfId="1910" xr:uid="{404122F7-A3BF-473A-8538-AB1194261803}"/>
    <cellStyle name="Comma 12 6 2" xfId="5584" xr:uid="{43048EAF-4B88-4CD7-B2F7-30528A081411}"/>
    <cellStyle name="Comma 12 7" xfId="3895" xr:uid="{5F270DB2-AB88-4FCF-BA71-5CFE17ADC473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3" xfId="4652" xr:uid="{F9629940-110A-4C5C-8BE6-A9440EC3821C}"/>
    <cellStyle name="Comma 13 2 2 3" xfId="1912" xr:uid="{537146AF-4993-48C1-A3F0-0F0C09B886FA}"/>
    <cellStyle name="Comma 13 2 2 3 2" xfId="5586" xr:uid="{E5529994-6501-461C-9191-BCFF97502F13}"/>
    <cellStyle name="Comma 13 2 2 4" xfId="4273" xr:uid="{AC6E428B-5A5B-4046-989C-5A5B397DA73A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3" xfId="4653" xr:uid="{A654A209-D00A-491C-B49E-388281A739C4}"/>
    <cellStyle name="Comma 13 2 4" xfId="1914" xr:uid="{9A55CBD7-0CA0-423D-96CA-01260ADCC832}"/>
    <cellStyle name="Comma 13 2 4 2" xfId="5588" xr:uid="{F377EF60-A258-4DA0-81A5-2EA7006A22B2}"/>
    <cellStyle name="Comma 13 2 5" xfId="4087" xr:uid="{10FB98C5-3684-499B-ACF4-35E0BB44341A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3" xfId="4654" xr:uid="{8401EF87-07D7-4856-8A7D-1BA264790C17}"/>
    <cellStyle name="Comma 13 3 3" xfId="1916" xr:uid="{6DF771DC-9A92-41CA-95E5-C99DE858D5C4}"/>
    <cellStyle name="Comma 13 3 3 2" xfId="5590" xr:uid="{7CE55F8C-232D-4BA7-8943-6273B57B636C}"/>
    <cellStyle name="Comma 13 3 4" xfId="4274" xr:uid="{FBA65E61-DB55-4C15-A439-470046D9C6F0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3" xfId="4655" xr:uid="{B38508BD-20F2-4D01-B6BD-C3E3D2D52092}"/>
    <cellStyle name="Comma 13 4 3" xfId="1918" xr:uid="{BABFF71B-BEED-486D-AD77-4088FD43B673}"/>
    <cellStyle name="Comma 13 4 3 2" xfId="5592" xr:uid="{328294B1-ED66-4728-953E-B502AE7AA74F}"/>
    <cellStyle name="Comma 13 4 4" xfId="4265" xr:uid="{2F8594A2-3E7E-488B-8A4A-D5CF019891F0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3" xfId="4656" xr:uid="{1836BF95-EE69-4D55-9DB5-FB7A7A9663AE}"/>
    <cellStyle name="Comma 13 6" xfId="1920" xr:uid="{B8CB2EB1-4147-44AE-81AE-0814DF9625A9}"/>
    <cellStyle name="Comma 13 6 2" xfId="5594" xr:uid="{2CF55D8E-F76C-423D-B340-C8FA3887A9CB}"/>
    <cellStyle name="Comma 13 7" xfId="3897" xr:uid="{05CA3B1A-B1E7-4BF9-9C87-E89BF4F9FA24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3" xfId="4657" xr:uid="{D8221CD1-EB78-4F8E-8BB1-342B3286966C}"/>
    <cellStyle name="Comma 14 2 3" xfId="1922" xr:uid="{6FB52CE7-0B59-4D01-9B7E-469D70A9800B}"/>
    <cellStyle name="Comma 14 2 3 2" xfId="5596" xr:uid="{CF24BC6D-CBB0-4024-AE09-D1967F910CF7}"/>
    <cellStyle name="Comma 14 2 4" xfId="4275" xr:uid="{3103FC87-3DE9-4283-A6A0-05EA9605E129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3" xfId="4658" xr:uid="{B4F1F0EF-87A1-453C-A856-4D4BD9FB34BD}"/>
    <cellStyle name="Comma 14 4" xfId="1924" xr:uid="{10D5BEC7-89F0-44FD-B676-E022879E5CFB}"/>
    <cellStyle name="Comma 14 4 2" xfId="5598" xr:uid="{A1C1EDD6-7CC9-42C7-B36D-141127D7E1D1}"/>
    <cellStyle name="Comma 14 5" xfId="3909" xr:uid="{D38B191E-BBC7-467F-9D64-9DB0434ED422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3" xfId="4659" xr:uid="{992CD6C6-04CE-4EE1-A262-BCC13973C927}"/>
    <cellStyle name="Comma 15 3" xfId="1926" xr:uid="{4B1EA7B9-4A65-4B1D-8063-C3AB914DCBFF}"/>
    <cellStyle name="Comma 15 3 2" xfId="5600" xr:uid="{F4489412-35F0-4FC2-ABC4-123529A73857}"/>
    <cellStyle name="Comma 15 4" xfId="4276" xr:uid="{AFF4319A-FC63-450F-8CA3-5E3FDADC1FA8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3" xfId="4660" xr:uid="{F8D4B93C-E75A-4397-812B-D067BD82A686}"/>
    <cellStyle name="Comma 17" xfId="1928" xr:uid="{F36440B4-7E8E-4DCD-A5FF-6EB0E0433CBF}"/>
    <cellStyle name="Comma 17 2" xfId="5602" xr:uid="{4E455A03-7849-4C29-8BB9-5DF58D83CA10}"/>
    <cellStyle name="Comma 18" xfId="3718" xr:uid="{2D6F0B4F-F212-4BBF-A3F2-02A472A3DD1B}"/>
    <cellStyle name="Comma 18 2" xfId="7392" xr:uid="{B08136D6-185F-478F-94B8-8A7B2DA7A72D}"/>
    <cellStyle name="Comma 19" xfId="3719" xr:uid="{307E412D-42F2-47AA-8897-922646EE2C3C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3" xfId="4661" xr:uid="{925683C8-54A1-4684-B360-BC2BFB4ED085}"/>
    <cellStyle name="Comma 2 10 2 3" xfId="1930" xr:uid="{BADCB1A5-C75A-4624-B368-E2D3687A350C}"/>
    <cellStyle name="Comma 2 10 2 3 2" xfId="5604" xr:uid="{20E3B7BC-CD82-46BC-98E3-78868F73F107}"/>
    <cellStyle name="Comma 2 10 2 4" xfId="4277" xr:uid="{D72AA054-A319-4C83-923F-7441C615A54D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3" xfId="4662" xr:uid="{A72DEF20-8020-4ADB-87D9-AF79AAED4A47}"/>
    <cellStyle name="Comma 2 10 4" xfId="1932" xr:uid="{AA1A49E0-03E3-4D46-A2F4-6C138013EA74}"/>
    <cellStyle name="Comma 2 10 4 2" xfId="5606" xr:uid="{A9F7718B-5311-4017-8E14-34EA50C14E26}"/>
    <cellStyle name="Comma 2 10 5" xfId="3899" xr:uid="{A48AE5AA-F47E-41FB-9B5A-F7B728361A17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3" xfId="4663" xr:uid="{C08E6805-9804-4216-9F3B-77908D220D11}"/>
    <cellStyle name="Comma 2 11 3" xfId="1934" xr:uid="{3B632FA3-DC40-4812-835E-B1FA0618A168}"/>
    <cellStyle name="Comma 2 11 3 2" xfId="5608" xr:uid="{25D11C51-16AE-42FA-88DC-9D212F61990E}"/>
    <cellStyle name="Comma 2 11 4" xfId="4278" xr:uid="{B6E7F28C-5388-44EE-B976-F6595DA8B8C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3" xfId="4664" xr:uid="{8D20834E-E455-4B04-9C59-B82C64D14F69}"/>
    <cellStyle name="Comma 2 12 3" xfId="1936" xr:uid="{EC59A230-DD9D-4626-8E3B-0EBF4A911C61}"/>
    <cellStyle name="Comma 2 12 3 2" xfId="5610" xr:uid="{5DC64621-98B9-4315-91D1-2FFE0101E826}"/>
    <cellStyle name="Comma 2 12 4" xfId="4089" xr:uid="{DB9A7D5C-1343-4964-B4FC-39F41CDCA963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3" xfId="4665" xr:uid="{31720744-9802-4A1A-8AD0-B253F6CFBC86}"/>
    <cellStyle name="Comma 2 14" xfId="1938" xr:uid="{52DE101E-16F5-4AB4-AA34-2B7678EAC19D}"/>
    <cellStyle name="Comma 2 14 2" xfId="5612" xr:uid="{F76A4747-7971-4304-AB10-8A5ADFDB9723}"/>
    <cellStyle name="Comma 2 15" xfId="3717" xr:uid="{7C341171-B7D5-4895-8393-6FC9EC4EBC20}"/>
    <cellStyle name="Comma 2 15 2" xfId="7391" xr:uid="{4BBAF740-0AED-4688-BBE3-D983AEE080CF}"/>
    <cellStyle name="Comma 2 16" xfId="3721" xr:uid="{2CA1E100-A3D0-44A7-8DC1-913764D8A340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3" xfId="4666" xr:uid="{4E455F91-7C6B-4D98-9979-7BC78BC292FF}"/>
    <cellStyle name="Comma 2 2 10 3" xfId="1940" xr:uid="{5B279126-2981-4F07-BD92-470526120C10}"/>
    <cellStyle name="Comma 2 2 10 3 2" xfId="5614" xr:uid="{C344D066-4C61-41FA-B5E1-8AFF8DE9A450}"/>
    <cellStyle name="Comma 2 2 10 4" xfId="4279" xr:uid="{835C3B8F-8645-4CD6-BEA0-39EF6B373235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3" xfId="4667" xr:uid="{0F2A1A6A-14E7-4047-83B8-848F169439C4}"/>
    <cellStyle name="Comma 2 2 11 3" xfId="1942" xr:uid="{C20B42AD-43D6-4A91-95F9-630AB2EF982B}"/>
    <cellStyle name="Comma 2 2 11 3 2" xfId="5616" xr:uid="{9019C17D-F8F7-4125-8449-8451E6897138}"/>
    <cellStyle name="Comma 2 2 11 4" xfId="4090" xr:uid="{CC770B92-3D4A-4221-A920-5BB745C1FB09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3" xfId="4668" xr:uid="{011D7C55-430C-49B9-A714-BD0990B6F371}"/>
    <cellStyle name="Comma 2 2 13" xfId="1944" xr:uid="{1E4CE184-08FE-4E3F-AC29-4C336699A4C4}"/>
    <cellStyle name="Comma 2 2 13 2" xfId="5618" xr:uid="{0F675418-97C4-412A-AB50-66DFBA7E6EF6}"/>
    <cellStyle name="Comma 2 2 14" xfId="3722" xr:uid="{565BAF7F-6184-41E6-8B9B-7A6BADC1DCF0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1" xfId="3723" xr:uid="{B99B25B8-A651-4C4E-9029-31FF81BBC51B}"/>
    <cellStyle name="Comma 2 2 2 2" xfId="8" xr:uid="{A8666771-C750-4634-9D28-22282BE88770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3" xfId="4669" xr:uid="{336AC4D9-B9C0-4EC2-A232-6B8214CB5F96}"/>
    <cellStyle name="Comma 2 2 2 2 2 2 2 3" xfId="1947" xr:uid="{6A205B56-30F5-4B67-BA79-507AE338430D}"/>
    <cellStyle name="Comma 2 2 2 2 2 2 2 3 2" xfId="5621" xr:uid="{42ED77BD-BED6-473E-B0D1-B5B08F910309}"/>
    <cellStyle name="Comma 2 2 2 2 2 2 2 4" xfId="4280" xr:uid="{7D044AF7-A8F1-4443-AC54-F1A5BE5FACAE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3" xfId="4670" xr:uid="{C78F802D-919E-4D0A-AC55-F83D53625591}"/>
    <cellStyle name="Comma 2 2 2 2 2 2 4" xfId="1949" xr:uid="{AC616687-7EC9-44FF-A4C1-FA7ACB2E4345}"/>
    <cellStyle name="Comma 2 2 2 2 2 2 4 2" xfId="5623" xr:uid="{094F7339-A6C3-4B1C-AC84-99E6BF3D98B0}"/>
    <cellStyle name="Comma 2 2 2 2 2 2 5" xfId="4061" xr:uid="{3AB7583D-552F-4758-91FF-7FC7D9AB794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3" xfId="4671" xr:uid="{292304C2-C5B5-421A-926A-FEE97DEB03D4}"/>
    <cellStyle name="Comma 2 2 2 2 2 3 3" xfId="1951" xr:uid="{45A3888D-6AAF-4AC6-A59E-C3C4B348F7DB}"/>
    <cellStyle name="Comma 2 2 2 2 2 3 3 2" xfId="5625" xr:uid="{0B4A8545-A674-4AD1-A883-7BAEBA8AEE63}"/>
    <cellStyle name="Comma 2 2 2 2 2 3 4" xfId="4281" xr:uid="{00523A06-74BF-4305-8E0A-9008B9B36F45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3" xfId="4672" xr:uid="{06805B94-B7E2-4406-889B-A1FAAC1B5D8A}"/>
    <cellStyle name="Comma 2 2 2 2 2 4 3" xfId="1953" xr:uid="{36B05BD5-2A8A-4241-BCB1-53B89E025F4E}"/>
    <cellStyle name="Comma 2 2 2 2 2 4 3 2" xfId="5627" xr:uid="{7B5DECD9-CEFA-498C-9E33-B49D5498D1CB}"/>
    <cellStyle name="Comma 2 2 2 2 2 4 4" xfId="4239" xr:uid="{CDACA5DB-A17A-4E12-9E1F-BC2C68191C37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3" xfId="4673" xr:uid="{44F5221D-CBAB-4F5D-9339-AF38A201805A}"/>
    <cellStyle name="Comma 2 2 2 2 2 6" xfId="1955" xr:uid="{1368B887-FFE2-470E-AF2F-75EFA6AFF012}"/>
    <cellStyle name="Comma 2 2 2 2 2 6 2" xfId="5629" xr:uid="{848D9083-A4B3-4EBA-8C9D-61F95158059C}"/>
    <cellStyle name="Comma 2 2 2 2 2 7" xfId="3871" xr:uid="{0F32A779-59BA-4D68-8800-550894190FE5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3" xfId="4674" xr:uid="{90D00105-3379-48AD-94DD-E91BCFF82C34}"/>
    <cellStyle name="Comma 2 2 2 2 3 2 3" xfId="1957" xr:uid="{C4192F19-FBC3-40E1-9706-C298117C7DDE}"/>
    <cellStyle name="Comma 2 2 2 2 3 2 3 2" xfId="5631" xr:uid="{843F5C4C-0353-4905-A52D-BDCEEAB2FD5B}"/>
    <cellStyle name="Comma 2 2 2 2 3 2 4" xfId="4282" xr:uid="{A0E8ADA7-FA25-443E-B501-442FD18C074E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3" xfId="4675" xr:uid="{6B7B272F-898E-4E90-96BB-B576AD178781}"/>
    <cellStyle name="Comma 2 2 2 2 3 4" xfId="1959" xr:uid="{74A67A8A-AEF0-4CC4-9EB1-DDD71CE6F03E}"/>
    <cellStyle name="Comma 2 2 2 2 3 4 2" xfId="5633" xr:uid="{E712CDA9-89E9-4400-8CA0-447BFDCACBEA}"/>
    <cellStyle name="Comma 2 2 2 2 3 5" xfId="3914" xr:uid="{2FE3B1A5-169F-4324-AFFE-91A16DA80436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3" xfId="4676" xr:uid="{FCB2FA03-CB31-4B87-930D-6D80CE737AB6}"/>
    <cellStyle name="Comma 2 2 2 2 4 3" xfId="1961" xr:uid="{90175525-CF86-461D-9BD2-48BA65B37B64}"/>
    <cellStyle name="Comma 2 2 2 2 4 3 2" xfId="5635" xr:uid="{EFD99483-409A-4DA7-B7B3-70173750C44A}"/>
    <cellStyle name="Comma 2 2 2 2 4 4" xfId="4283" xr:uid="{A276CE87-7354-4994-9692-DCD0D3B5282C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3" xfId="4677" xr:uid="{7C95B06C-41D2-4188-8107-2B2513DE242A}"/>
    <cellStyle name="Comma 2 2 2 2 5 3" xfId="1963" xr:uid="{4F06A49A-6A4F-4C8E-A954-ADD87476D1E8}"/>
    <cellStyle name="Comma 2 2 2 2 5 3 2" xfId="5637" xr:uid="{90C0A5DF-D09B-4E5D-AB13-B0ACC2C19FD7}"/>
    <cellStyle name="Comma 2 2 2 2 5 4" xfId="4092" xr:uid="{F211AC0D-6AB3-4BB4-AA6A-3214CBC2FDD5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3" xfId="4678" xr:uid="{01CF798C-1A7E-4501-9357-E634E54ED1CF}"/>
    <cellStyle name="Comma 2 2 2 2 7" xfId="1965" xr:uid="{74A820ED-8AEA-41FB-B841-7D3F72061681}"/>
    <cellStyle name="Comma 2 2 2 2 7 2" xfId="5639" xr:uid="{8BC6AF6D-DCD2-4294-BD82-30FCC3996C38}"/>
    <cellStyle name="Comma 2 2 2 2 8" xfId="3724" xr:uid="{3FEE3974-991B-4D4B-98E5-4A8AD20CE869}"/>
    <cellStyle name="Comma 2 2 2 3" xfId="9" xr:uid="{594B20F9-135B-45D4-9AD9-EE78DDC73CF9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3" xfId="4679" xr:uid="{EE774910-3CE0-4708-8B00-84E7E2361694}"/>
    <cellStyle name="Comma 2 2 2 3 2 2 2 3" xfId="1967" xr:uid="{F5A55133-7327-459D-9D21-831A6CA36A0E}"/>
    <cellStyle name="Comma 2 2 2 3 2 2 2 3 2" xfId="5641" xr:uid="{5C61F017-C5B9-430E-9050-4524E35D0AB2}"/>
    <cellStyle name="Comma 2 2 2 3 2 2 2 4" xfId="4284" xr:uid="{214E3749-1121-44DB-A652-00323FE9B6D2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3" xfId="4680" xr:uid="{EBA19848-AED0-4367-9B0B-268AD04CE073}"/>
    <cellStyle name="Comma 2 2 2 3 2 2 4" xfId="1969" xr:uid="{8A46018D-D7F2-4379-98FF-38EECE7BBA67}"/>
    <cellStyle name="Comma 2 2 2 3 2 2 4 2" xfId="5643" xr:uid="{B743D598-6673-460A-8E09-827E0F53C45E}"/>
    <cellStyle name="Comma 2 2 2 3 2 2 5" xfId="4081" xr:uid="{FBD5FEA8-6EB8-48B4-AF4F-CA8B096450C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3" xfId="4681" xr:uid="{D3F49D2D-E6CD-4467-8127-A904CE95C57E}"/>
    <cellStyle name="Comma 2 2 2 3 2 3 3" xfId="1971" xr:uid="{754E6022-F2E1-42C4-9CEF-FD71B06EAE38}"/>
    <cellStyle name="Comma 2 2 2 3 2 3 3 2" xfId="5645" xr:uid="{E9EDE21A-3481-4184-A731-2B263E0F0880}"/>
    <cellStyle name="Comma 2 2 2 3 2 3 4" xfId="4285" xr:uid="{CDFD1C2A-A0AE-4D37-9908-7AC6F89A4F5F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3" xfId="4682" xr:uid="{4CAD2E56-8E1D-43FE-8B28-F38E5333B7A8}"/>
    <cellStyle name="Comma 2 2 2 3 2 4 3" xfId="1973" xr:uid="{3BAFBF75-9797-46F0-92E1-41AF76C2A748}"/>
    <cellStyle name="Comma 2 2 2 3 2 4 3 2" xfId="5647" xr:uid="{CF61A03D-1DE4-4983-B3C1-664C7ECE1467}"/>
    <cellStyle name="Comma 2 2 2 3 2 4 4" xfId="4259" xr:uid="{6596E221-0E95-4A7E-B38E-353EF054B2A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3" xfId="4683" xr:uid="{EFCD7E18-B77C-427C-B11C-D36E7FBD93BA}"/>
    <cellStyle name="Comma 2 2 2 3 2 6" xfId="1975" xr:uid="{04A86408-E87A-4ADA-A096-2D2BD5B211CE}"/>
    <cellStyle name="Comma 2 2 2 3 2 6 2" xfId="5649" xr:uid="{A754732B-F427-4C7A-AABB-5EACBAB79101}"/>
    <cellStyle name="Comma 2 2 2 3 2 7" xfId="3891" xr:uid="{A1F4B03E-3FE9-448A-94A2-809825C4335F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3" xfId="4684" xr:uid="{5088ECA6-AD5B-4230-B0F7-DCB8480B35C1}"/>
    <cellStyle name="Comma 2 2 2 3 3 2 3" xfId="1977" xr:uid="{1AB054F9-F11D-4DE2-A216-361E84341F60}"/>
    <cellStyle name="Comma 2 2 2 3 3 2 3 2" xfId="5651" xr:uid="{00667425-2472-4BA2-85A0-F1EEA3DA8E88}"/>
    <cellStyle name="Comma 2 2 2 3 3 2 4" xfId="4286" xr:uid="{551EEF69-ED11-4347-97EC-7770FFB61E6B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3" xfId="4685" xr:uid="{7EA8AF72-6EFD-437F-A77D-9DD739555665}"/>
    <cellStyle name="Comma 2 2 2 3 3 4" xfId="1979" xr:uid="{8D7BCE51-BC2B-4E2E-81C1-67FB24BE0207}"/>
    <cellStyle name="Comma 2 2 2 3 3 4 2" xfId="5653" xr:uid="{F6F70F46-469A-489A-9260-B1C236E9072C}"/>
    <cellStyle name="Comma 2 2 2 3 3 5" xfId="3915" xr:uid="{F4D1FDD8-C622-4E9A-B9EB-2A94C1F922D4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3" xfId="4686" xr:uid="{887D2B88-3CB6-4FC0-9D7F-995D26D3AC33}"/>
    <cellStyle name="Comma 2 2 2 3 4 3" xfId="1981" xr:uid="{950E285A-2397-4B55-8253-94D1880AD988}"/>
    <cellStyle name="Comma 2 2 2 3 4 3 2" xfId="5655" xr:uid="{D30B3645-0151-446E-8E27-BFBFBD53F29E}"/>
    <cellStyle name="Comma 2 2 2 3 4 4" xfId="4287" xr:uid="{C04AEFEC-347F-4B74-81BB-F39BC717CFCE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3" xfId="4687" xr:uid="{C27E604C-8EB2-4C77-9536-D847EE5BFBBF}"/>
    <cellStyle name="Comma 2 2 2 3 5 3" xfId="1983" xr:uid="{FB2A76AE-AAE5-4DBD-86AE-9E82E01733C2}"/>
    <cellStyle name="Comma 2 2 2 3 5 3 2" xfId="5657" xr:uid="{85B367D6-413D-4D77-A42D-4DC08AC785EF}"/>
    <cellStyle name="Comma 2 2 2 3 5 4" xfId="4093" xr:uid="{FDF909DE-B9B4-49F0-9834-89EAB15A87A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3" xfId="4688" xr:uid="{B6AD07FC-4F83-40BE-9982-94B5D4244B94}"/>
    <cellStyle name="Comma 2 2 2 3 7" xfId="1985" xr:uid="{1C76A533-6F04-47EC-B459-E3E99D78C100}"/>
    <cellStyle name="Comma 2 2 2 3 7 2" xfId="5659" xr:uid="{CF6945D0-62CC-428C-B31C-066BB771D026}"/>
    <cellStyle name="Comma 2 2 2 3 8" xfId="3725" xr:uid="{2887C189-BC40-4811-B66C-9F1A0002C632}"/>
    <cellStyle name="Comma 2 2 2 4" xfId="10" xr:uid="{64E90F10-7607-4FEB-BF82-9A9A8BAD375D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3" xfId="4689" xr:uid="{062C3D4C-5524-4FFB-886C-6227D8602B80}"/>
    <cellStyle name="Comma 2 2 2 4 2 2 2 3" xfId="1987" xr:uid="{6543ED74-79BC-466D-812C-71E06D6FF173}"/>
    <cellStyle name="Comma 2 2 2 4 2 2 2 3 2" xfId="5661" xr:uid="{A8340F40-BB23-41DA-A2D3-F0F9412BBC21}"/>
    <cellStyle name="Comma 2 2 2 4 2 2 2 4" xfId="4288" xr:uid="{3C174202-CC03-41C3-9846-181806B29816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3" xfId="4690" xr:uid="{6E0BB56C-0AF3-4F6F-8053-D0F93FA1FE35}"/>
    <cellStyle name="Comma 2 2 2 4 2 2 4" xfId="1989" xr:uid="{F86500B6-C9C1-49FD-9288-235C01234C86}"/>
    <cellStyle name="Comma 2 2 2 4 2 2 4 2" xfId="5663" xr:uid="{7FA8AFAF-7148-4467-97AA-948CB0707C22}"/>
    <cellStyle name="Comma 2 2 2 4 2 2 5" xfId="4031" xr:uid="{2EE9D6D0-997B-4D0D-8FEC-A2E012BAF6D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3" xfId="4691" xr:uid="{55CE803E-EB26-42D3-8953-5549A46762E8}"/>
    <cellStyle name="Comma 2 2 2 4 2 3 3" xfId="1991" xr:uid="{080A5749-048F-4079-BBAA-772297D5A4FD}"/>
    <cellStyle name="Comma 2 2 2 4 2 3 3 2" xfId="5665" xr:uid="{218859CB-99F9-4586-9A76-7561872B0AEC}"/>
    <cellStyle name="Comma 2 2 2 4 2 3 4" xfId="4289" xr:uid="{C0F95E85-E886-46C5-B2DE-4D57803A3965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3" xfId="4692" xr:uid="{8998228C-008C-4905-A616-7CEAC62F77C1}"/>
    <cellStyle name="Comma 2 2 2 4 2 4 3" xfId="1993" xr:uid="{6359863F-597A-4610-8BE4-A348C98F62F5}"/>
    <cellStyle name="Comma 2 2 2 4 2 4 3 2" xfId="5667" xr:uid="{394B7861-31C3-4053-8B49-0F5B79351FCF}"/>
    <cellStyle name="Comma 2 2 2 4 2 4 4" xfId="4209" xr:uid="{AEC995B3-9691-490C-AF26-8CF8BC6E8F9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3" xfId="4693" xr:uid="{16BA3155-BDD7-485E-8C71-82360A5A929D}"/>
    <cellStyle name="Comma 2 2 2 4 2 6" xfId="1995" xr:uid="{EF57ADEF-F45D-4C4A-9710-6F2E298CE059}"/>
    <cellStyle name="Comma 2 2 2 4 2 6 2" xfId="5669" xr:uid="{F09DCAFB-534B-4350-A2D8-3EACB164F171}"/>
    <cellStyle name="Comma 2 2 2 4 2 7" xfId="3841" xr:uid="{8C2F9F1E-97B7-4F4C-B878-1EA6453C288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3" xfId="4694" xr:uid="{2C513328-1E36-45F6-A86F-080D495379AC}"/>
    <cellStyle name="Comma 2 2 2 4 3 2 3" xfId="1997" xr:uid="{183643D4-9A61-49A0-BA1F-F7A397B76B0E}"/>
    <cellStyle name="Comma 2 2 2 4 3 2 3 2" xfId="5671" xr:uid="{CE1B8B8C-BF57-4D78-B66E-73B1AD76C8A9}"/>
    <cellStyle name="Comma 2 2 2 4 3 2 4" xfId="4290" xr:uid="{DF98E95D-48D5-425B-8CB9-7936101E127E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3" xfId="4695" xr:uid="{89FA4401-3803-4E05-A1E9-A6BD95163C88}"/>
    <cellStyle name="Comma 2 2 2 4 3 4" xfId="1999" xr:uid="{40C13B83-37A5-4E33-A528-6B8A45D8DFDA}"/>
    <cellStyle name="Comma 2 2 2 4 3 4 2" xfId="5673" xr:uid="{0674EDCF-C8BD-43E7-9092-6BA3CBC58556}"/>
    <cellStyle name="Comma 2 2 2 4 3 5" xfId="3916" xr:uid="{6338A9D1-74E0-4B95-BAB1-5ED8B588A539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3" xfId="4696" xr:uid="{45581814-2C9B-452A-AA34-81BC4643A043}"/>
    <cellStyle name="Comma 2 2 2 4 4 3" xfId="2001" xr:uid="{6CAFD859-C550-43B3-8528-B6D746C30EFB}"/>
    <cellStyle name="Comma 2 2 2 4 4 3 2" xfId="5675" xr:uid="{CEFBD5DB-000F-4B17-AD8E-654EC2023E1D}"/>
    <cellStyle name="Comma 2 2 2 4 4 4" xfId="4291" xr:uid="{0C07CFE1-AA2F-464E-B8D6-3A4CA52E687F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3" xfId="4697" xr:uid="{CE83B7B9-E36C-4290-9163-29ED9F8CB436}"/>
    <cellStyle name="Comma 2 2 2 4 5 3" xfId="2003" xr:uid="{2A33D812-F8F9-4CFF-9AC1-63986C5C6146}"/>
    <cellStyle name="Comma 2 2 2 4 5 3 2" xfId="5677" xr:uid="{EEA4F65F-90FC-4D33-83F3-89EAE9AE669B}"/>
    <cellStyle name="Comma 2 2 2 4 5 4" xfId="4094" xr:uid="{7EB164D3-9552-4AFE-9199-97C4E58EF58D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3" xfId="4698" xr:uid="{208D104C-9970-4CA4-93C7-D7D3021DF19D}"/>
    <cellStyle name="Comma 2 2 2 4 7" xfId="2005" xr:uid="{820C6F4D-3753-4F78-97BC-74A9BEEB8A23}"/>
    <cellStyle name="Comma 2 2 2 4 7 2" xfId="5679" xr:uid="{A1258DDE-2932-4A73-BBA3-D1D3910C724E}"/>
    <cellStyle name="Comma 2 2 2 4 8" xfId="3726" xr:uid="{5DB164D9-CCA0-417E-A4E3-AD896320BB09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3" xfId="4699" xr:uid="{FE24E114-3020-47C6-8CBB-B7C29857DDD3}"/>
    <cellStyle name="Comma 2 2 2 5 2 2 3" xfId="2007" xr:uid="{FB45CE7D-2CF6-49E2-9036-046649EFC1B9}"/>
    <cellStyle name="Comma 2 2 2 5 2 2 3 2" xfId="5681" xr:uid="{CEC0C8AB-0B23-49DA-B229-1E7CFFEC5A33}"/>
    <cellStyle name="Comma 2 2 2 5 2 2 4" xfId="4292" xr:uid="{5A9D50AB-E4D1-4D3B-934E-C87B6671727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3" xfId="4700" xr:uid="{2C272859-E411-4C6E-9478-AAE9949626D8}"/>
    <cellStyle name="Comma 2 2 2 5 2 4" xfId="2009" xr:uid="{B9BEA6E3-1962-48F7-AC4B-5486BBCDCDBA}"/>
    <cellStyle name="Comma 2 2 2 5 2 4 2" xfId="5683" xr:uid="{0E71359F-F31E-4AA8-9ED1-80F257D6DEBE}"/>
    <cellStyle name="Comma 2 2 2 5 2 5" xfId="4016" xr:uid="{D88FB929-F72D-4FE1-B12E-6C36AFFBB83F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3" xfId="4701" xr:uid="{07FFDBE2-09EC-4557-9046-C60C2306D1D4}"/>
    <cellStyle name="Comma 2 2 2 5 3 3" xfId="2011" xr:uid="{824E59F9-8611-4F94-8379-D40EE75F43F4}"/>
    <cellStyle name="Comma 2 2 2 5 3 3 2" xfId="5685" xr:uid="{DE463BD4-A581-448F-AAF4-B4B6E967EE17}"/>
    <cellStyle name="Comma 2 2 2 5 3 4" xfId="4293" xr:uid="{52C07E0D-EBD8-4E19-A38F-73A6048D44D2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3" xfId="4702" xr:uid="{F9FB203C-FC36-461B-B94E-C76A7B75997E}"/>
    <cellStyle name="Comma 2 2 2 5 4 3" xfId="2013" xr:uid="{1AA97E73-324A-4ED8-99EA-0CE32700B60B}"/>
    <cellStyle name="Comma 2 2 2 5 4 3 2" xfId="5687" xr:uid="{3CF314CB-2445-43C9-891C-1BEC316C953B}"/>
    <cellStyle name="Comma 2 2 2 5 4 4" xfId="4194" xr:uid="{824E2FE8-6B7F-4ECE-98D9-25F03441C472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3" xfId="4703" xr:uid="{5788EF2D-B8CE-4440-874B-BA40D369C6D0}"/>
    <cellStyle name="Comma 2 2 2 5 6" xfId="2015" xr:uid="{FC7588B1-A1D9-4074-B167-586C7EC0BFE5}"/>
    <cellStyle name="Comma 2 2 2 5 6 2" xfId="5689" xr:uid="{F3C79980-FED1-4409-88F9-0E4AFAD46011}"/>
    <cellStyle name="Comma 2 2 2 5 7" xfId="3826" xr:uid="{4DB9D62B-9D78-44CE-B33D-9D09A5CED3E9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3" xfId="4704" xr:uid="{2BC38DE0-C89B-4AB9-856F-8A4C085A194C}"/>
    <cellStyle name="Comma 2 2 2 6 2 3" xfId="2017" xr:uid="{0876253B-B74D-4D18-9092-8474B544A6AB}"/>
    <cellStyle name="Comma 2 2 2 6 2 3 2" xfId="5691" xr:uid="{0D2E7F9B-847B-428E-9B80-6D775F23924E}"/>
    <cellStyle name="Comma 2 2 2 6 2 4" xfId="4294" xr:uid="{A3FE4A48-738D-481D-ABEA-4024F1CC62E6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3" xfId="4705" xr:uid="{371DF08F-BADE-4E1F-8211-2E90A5F56B78}"/>
    <cellStyle name="Comma 2 2 2 6 4" xfId="2019" xr:uid="{8A92942B-D75D-455D-9D7D-DD20FD16CAD3}"/>
    <cellStyle name="Comma 2 2 2 6 4 2" xfId="5693" xr:uid="{A5032176-FAE0-4922-9553-886AE3E94D41}"/>
    <cellStyle name="Comma 2 2 2 6 5" xfId="3913" xr:uid="{7945E4BF-5C31-4091-B087-25DCAF75A8F7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3" xfId="4706" xr:uid="{2B2008CC-6A80-482B-A64E-A772F5597B0A}"/>
    <cellStyle name="Comma 2 2 2 7 3" xfId="2021" xr:uid="{D01E7A9C-B6CD-4C93-8CF7-CF984EC2A607}"/>
    <cellStyle name="Comma 2 2 2 7 3 2" xfId="5695" xr:uid="{CE96D685-6697-4AFE-8E0D-728A87E2240D}"/>
    <cellStyle name="Comma 2 2 2 7 4" xfId="4295" xr:uid="{762F2B61-940F-457D-B69C-9A4F30C59489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3" xfId="4707" xr:uid="{FC980E64-ECEA-4156-B231-2941523AD769}"/>
    <cellStyle name="Comma 2 2 2 8 3" xfId="2023" xr:uid="{08E9981F-8EDD-4923-B2A9-B9F84F6C8DCB}"/>
    <cellStyle name="Comma 2 2 2 8 3 2" xfId="5697" xr:uid="{0FDBC87A-39AA-4350-B597-D4D5E83C946D}"/>
    <cellStyle name="Comma 2 2 2 8 4" xfId="4091" xr:uid="{BF59673F-1C14-49AB-ABA7-8F73D91468AF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3" xfId="4708" xr:uid="{0E796F30-2AE8-4770-B845-0AE10810E5D2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1" xfId="3727" xr:uid="{8955817C-949D-4578-B8C3-8B09FD2FC3B1}"/>
    <cellStyle name="Comma 2 2 3 2" xfId="12" xr:uid="{353850A8-8B6A-485A-AD07-AA7EAB9C7E5C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3" xfId="4709" xr:uid="{63EC11A0-CB01-4BBE-8D03-3FCE7B0032BA}"/>
    <cellStyle name="Comma 2 2 3 2 2 2 2 3" xfId="2027" xr:uid="{75AD827F-C396-43AF-BC98-B58DA4409BAC}"/>
    <cellStyle name="Comma 2 2 3 2 2 2 2 3 2" xfId="5701" xr:uid="{03DCF08A-94E2-4653-B058-3DE672CD8FD4}"/>
    <cellStyle name="Comma 2 2 3 2 2 2 2 4" xfId="4296" xr:uid="{9DC64183-0E2F-4C95-9B52-60455C2D38B4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3" xfId="4710" xr:uid="{C0F7B8CB-9EDC-437C-9B83-922D8855B88F}"/>
    <cellStyle name="Comma 2 2 3 2 2 2 4" xfId="2029" xr:uid="{099BFD53-F6EA-45D2-9536-9A07FDA2AC95}"/>
    <cellStyle name="Comma 2 2 3 2 2 2 4 2" xfId="5703" xr:uid="{7639B2EC-910E-4D04-8855-2F3D0672A727}"/>
    <cellStyle name="Comma 2 2 3 2 2 2 5" xfId="4053" xr:uid="{91D4A3A7-F03C-4F36-8200-FA2B928D93C0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3" xfId="4711" xr:uid="{6DB2130E-382A-4522-8150-3E8D25ECE5DF}"/>
    <cellStyle name="Comma 2 2 3 2 2 3 3" xfId="2031" xr:uid="{C54F5737-11AA-4464-84B4-69B1C3E1A95E}"/>
    <cellStyle name="Comma 2 2 3 2 2 3 3 2" xfId="5705" xr:uid="{0C33E29F-7D62-4F4D-AE1E-B459D5D0E751}"/>
    <cellStyle name="Comma 2 2 3 2 2 3 4" xfId="4297" xr:uid="{1F9ADA74-F677-4B7A-9BBD-4779278522F9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3" xfId="4712" xr:uid="{B7B5A46C-5794-4F72-8DB3-7FBAB092B656}"/>
    <cellStyle name="Comma 2 2 3 2 2 4 3" xfId="2033" xr:uid="{912BCB1B-7DCF-4A5B-AAC0-1B8A1D3454EC}"/>
    <cellStyle name="Comma 2 2 3 2 2 4 3 2" xfId="5707" xr:uid="{EC5C3B9E-D702-4F42-BE44-D40B16E6C7A1}"/>
    <cellStyle name="Comma 2 2 3 2 2 4 4" xfId="4231" xr:uid="{5AD0B15D-ADC8-4343-B73A-89627D5662B1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3" xfId="4713" xr:uid="{F35BE42C-53BC-4FE4-A931-929678111229}"/>
    <cellStyle name="Comma 2 2 3 2 2 6" xfId="2035" xr:uid="{661DC727-0F18-4CDD-89DB-83D6DF40C24F}"/>
    <cellStyle name="Comma 2 2 3 2 2 6 2" xfId="5709" xr:uid="{1914E2A2-98A8-4160-812D-BE0315830858}"/>
    <cellStyle name="Comma 2 2 3 2 2 7" xfId="3863" xr:uid="{DFF2E2FE-D939-4CBF-9A74-BD61388533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3" xfId="4714" xr:uid="{F64E2787-33D8-4A6D-BBCC-20B98F50B911}"/>
    <cellStyle name="Comma 2 2 3 2 3 2 3" xfId="2037" xr:uid="{BB916174-2CE9-4A6B-89FE-5311F4DE7294}"/>
    <cellStyle name="Comma 2 2 3 2 3 2 3 2" xfId="5711" xr:uid="{F8696177-DF94-44B1-9BF0-AD7D2015E1B9}"/>
    <cellStyle name="Comma 2 2 3 2 3 2 4" xfId="4298" xr:uid="{BB54EF27-C552-414B-B1DE-2B18BC41EA14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3" xfId="4715" xr:uid="{B2371771-D46F-4738-A063-9E529DE9C96D}"/>
    <cellStyle name="Comma 2 2 3 2 3 4" xfId="2039" xr:uid="{DAA15277-22C3-49C2-A280-F3A3A51D79AD}"/>
    <cellStyle name="Comma 2 2 3 2 3 4 2" xfId="5713" xr:uid="{9B7AE6F5-00E8-4ABD-A70A-E568C62456CD}"/>
    <cellStyle name="Comma 2 2 3 2 3 5" xfId="3918" xr:uid="{E1EA1999-35FE-435B-A888-7C911B3A044C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3" xfId="4716" xr:uid="{67FF6592-77FE-4AD0-B461-486C0B1A7299}"/>
    <cellStyle name="Comma 2 2 3 2 4 3" xfId="2041" xr:uid="{2F945A3E-B028-4F1E-B4D9-746BDE1F25BB}"/>
    <cellStyle name="Comma 2 2 3 2 4 3 2" xfId="5715" xr:uid="{B4FAABC8-77CB-43CB-BC45-615C49286A2B}"/>
    <cellStyle name="Comma 2 2 3 2 4 4" xfId="4299" xr:uid="{AAA65F0E-5E82-4B7D-99D5-449D899A2772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3" xfId="4717" xr:uid="{8D80C026-8C3F-49F6-862E-CC6E055C6348}"/>
    <cellStyle name="Comma 2 2 3 2 5 3" xfId="2043" xr:uid="{E529D83A-AC88-4574-B018-A060BC89AFFE}"/>
    <cellStyle name="Comma 2 2 3 2 5 3 2" xfId="5717" xr:uid="{CA6C3DFB-2279-46B0-9F7A-13A236AEEEC3}"/>
    <cellStyle name="Comma 2 2 3 2 5 4" xfId="4096" xr:uid="{9E33C384-9D29-4A0E-8C2F-035C7B84485B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3" xfId="4718" xr:uid="{87207A16-1A6B-47C2-AB54-CBA7A5E2CCCD}"/>
    <cellStyle name="Comma 2 2 3 2 7" xfId="2045" xr:uid="{1B4E6B5D-2A19-41FD-A8AC-BE3B756EED01}"/>
    <cellStyle name="Comma 2 2 3 2 7 2" xfId="5719" xr:uid="{987ADE23-B17F-4EC7-8CB8-8D20D737E49F}"/>
    <cellStyle name="Comma 2 2 3 2 8" xfId="3728" xr:uid="{3522193D-662F-4E46-92D9-26FB51EA913B}"/>
    <cellStyle name="Comma 2 2 3 3" xfId="13" xr:uid="{B4F6C41F-8DAD-4658-AD47-163C6292B523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3" xfId="4719" xr:uid="{59EA99E6-B6BC-4A1B-B92C-D5DBE514C430}"/>
    <cellStyle name="Comma 2 2 3 3 2 2 2 3" xfId="2047" xr:uid="{2068CF93-BDE2-4246-9E62-DB8E4BF1F51E}"/>
    <cellStyle name="Comma 2 2 3 3 2 2 2 3 2" xfId="5721" xr:uid="{884892EC-A600-4D9F-9804-211AFF030EFF}"/>
    <cellStyle name="Comma 2 2 3 3 2 2 2 4" xfId="4300" xr:uid="{9DA9A95F-4E77-424C-80AB-966091D57C33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3" xfId="4720" xr:uid="{61540695-3682-49AA-AB9F-0576A31BA8FC}"/>
    <cellStyle name="Comma 2 2 3 3 2 2 4" xfId="2049" xr:uid="{DE9186AA-9610-4B7A-A655-5E643CE68D4C}"/>
    <cellStyle name="Comma 2 2 3 3 2 2 4 2" xfId="5723" xr:uid="{8F9AD343-FB4C-47D9-A3D5-1562AAA87FC6}"/>
    <cellStyle name="Comma 2 2 3 3 2 2 5" xfId="4073" xr:uid="{E6B76A79-112D-4F30-A088-F230454D4327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3" xfId="4721" xr:uid="{77441CD5-CC85-471E-8690-1762B0917274}"/>
    <cellStyle name="Comma 2 2 3 3 2 3 3" xfId="2051" xr:uid="{37293B63-5780-4161-A6E3-30C37D7CEB08}"/>
    <cellStyle name="Comma 2 2 3 3 2 3 3 2" xfId="5725" xr:uid="{55C1AB5B-91CC-4C84-B95E-941F19183DD2}"/>
    <cellStyle name="Comma 2 2 3 3 2 3 4" xfId="4301" xr:uid="{B2B8739E-DB60-4F42-8BE7-594D2C904C40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3" xfId="4722" xr:uid="{F9FECDCC-9955-4137-8CAF-93F8742F9F68}"/>
    <cellStyle name="Comma 2 2 3 3 2 4 3" xfId="2053" xr:uid="{97F82653-2A1A-4F09-9512-CC505A86691C}"/>
    <cellStyle name="Comma 2 2 3 3 2 4 3 2" xfId="5727" xr:uid="{743011DA-73D0-4D1E-9631-13FAA0901010}"/>
    <cellStyle name="Comma 2 2 3 3 2 4 4" xfId="4251" xr:uid="{0D93B722-C638-41FD-B5F5-489AFAC181FC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3" xfId="4723" xr:uid="{1BA6F64A-7350-4F41-A166-25A730D74887}"/>
    <cellStyle name="Comma 2 2 3 3 2 6" xfId="2055" xr:uid="{B17E9A2A-CB8F-46B5-947F-C18A27FE59FF}"/>
    <cellStyle name="Comma 2 2 3 3 2 6 2" xfId="5729" xr:uid="{9DBA5547-C0AA-473A-82EA-6A9F389BE921}"/>
    <cellStyle name="Comma 2 2 3 3 2 7" xfId="3883" xr:uid="{46FB284A-DB34-4474-AFBE-F26DAB6EEB06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3" xfId="4724" xr:uid="{97A5F797-725B-4DFB-B7CF-B5E600B3A352}"/>
    <cellStyle name="Comma 2 2 3 3 3 2 3" xfId="2057" xr:uid="{D3D9BA05-D10F-4249-9C8D-276F58005E9E}"/>
    <cellStyle name="Comma 2 2 3 3 3 2 3 2" xfId="5731" xr:uid="{2FD48F32-D295-427D-9CD7-0DB17AADFA5B}"/>
    <cellStyle name="Comma 2 2 3 3 3 2 4" xfId="4302" xr:uid="{6F9617FE-871B-43AC-8C64-FF321FD10DDE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3" xfId="4725" xr:uid="{EBF4BFCD-EFC8-4B39-A0C7-627AAB866EFA}"/>
    <cellStyle name="Comma 2 2 3 3 3 4" xfId="2059" xr:uid="{1FAA428A-7F0C-46A9-B55D-99F1C781C1B6}"/>
    <cellStyle name="Comma 2 2 3 3 3 4 2" xfId="5733" xr:uid="{33DB8E04-DF23-4204-8111-9A9DA1F6A4DE}"/>
    <cellStyle name="Comma 2 2 3 3 3 5" xfId="3919" xr:uid="{4C9E9FE0-DFC2-4964-A789-096A680FB39E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3" xfId="4726" xr:uid="{ECD9B947-D996-4011-A2E8-8E62E14D96C7}"/>
    <cellStyle name="Comma 2 2 3 3 4 3" xfId="2061" xr:uid="{9F83FC09-AF0F-4B09-A1FE-939727E88B49}"/>
    <cellStyle name="Comma 2 2 3 3 4 3 2" xfId="5735" xr:uid="{612BF4AE-F8ED-48E2-A473-4B4C0C693A78}"/>
    <cellStyle name="Comma 2 2 3 3 4 4" xfId="4303" xr:uid="{129CAE91-43AE-4C15-9396-64F5E84F7AF2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3" xfId="4727" xr:uid="{3049518B-DFF9-4FE8-9D61-E50579F1BB33}"/>
    <cellStyle name="Comma 2 2 3 3 5 3" xfId="2063" xr:uid="{D650E368-71F6-4D23-9C14-D04F7B4DFD2D}"/>
    <cellStyle name="Comma 2 2 3 3 5 3 2" xfId="5737" xr:uid="{AF67AA0D-2E8C-41D5-B477-5D49923F829C}"/>
    <cellStyle name="Comma 2 2 3 3 5 4" xfId="4097" xr:uid="{6D729530-437D-4EE2-81C2-13158583C024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3" xfId="4728" xr:uid="{4C0B6AAE-5F38-40F9-A4C2-73F422F143C9}"/>
    <cellStyle name="Comma 2 2 3 3 7" xfId="2065" xr:uid="{AF6102F2-9A08-46AD-99A9-46973AC0890F}"/>
    <cellStyle name="Comma 2 2 3 3 7 2" xfId="5739" xr:uid="{F6B20F20-7371-42B2-A304-A7F78BD9D830}"/>
    <cellStyle name="Comma 2 2 3 3 8" xfId="3729" xr:uid="{19D295C6-C59D-4236-819D-3C98E86B8A0D}"/>
    <cellStyle name="Comma 2 2 3 4" xfId="14" xr:uid="{D19B8F25-2FFA-4DBE-BA7D-B8DB6B77BA3A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3" xfId="4729" xr:uid="{B57CD5FB-0870-45E1-9D74-B4AA4736BCB3}"/>
    <cellStyle name="Comma 2 2 3 4 2 2 2 3" xfId="2067" xr:uid="{B69F4899-5FDA-4DB9-AE8E-99FBC58E6217}"/>
    <cellStyle name="Comma 2 2 3 4 2 2 2 3 2" xfId="5741" xr:uid="{7C0A83CA-CD31-4D80-B723-6DB93F85BA40}"/>
    <cellStyle name="Comma 2 2 3 4 2 2 2 4" xfId="4304" xr:uid="{DA7EA075-DC8E-47D3-BFD5-6349D1220644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3" xfId="4730" xr:uid="{B677363C-0400-45AE-93B7-6174248D70A5}"/>
    <cellStyle name="Comma 2 2 3 4 2 2 4" xfId="2069" xr:uid="{61405B82-DA59-411D-AAA7-20442A1137EF}"/>
    <cellStyle name="Comma 2 2 3 4 2 2 4 2" xfId="5743" xr:uid="{A19C19AE-649D-4F76-9006-54C23235FA9F}"/>
    <cellStyle name="Comma 2 2 3 4 2 2 5" xfId="4039" xr:uid="{7E7600BB-21AC-4708-935D-AAB3B9CEE294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3" xfId="4731" xr:uid="{E5B436BF-A74C-4A55-8079-FEAAFC01C174}"/>
    <cellStyle name="Comma 2 2 3 4 2 3 3" xfId="2071" xr:uid="{6DE32D45-F201-47BB-B5C5-ADB6A8DF46AD}"/>
    <cellStyle name="Comma 2 2 3 4 2 3 3 2" xfId="5745" xr:uid="{CCD96321-ACEC-4C27-8393-C062C109DD08}"/>
    <cellStyle name="Comma 2 2 3 4 2 3 4" xfId="4305" xr:uid="{D0D3EFFF-6369-4283-82F2-46AA726047F9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3" xfId="4732" xr:uid="{DEF23F41-3FBA-4145-833F-18615F93D374}"/>
    <cellStyle name="Comma 2 2 3 4 2 4 3" xfId="2073" xr:uid="{B83AFD48-5287-45AF-A607-FE94A06D3359}"/>
    <cellStyle name="Comma 2 2 3 4 2 4 3 2" xfId="5747" xr:uid="{B21E045E-BCC2-41A2-832A-3528C4B6B1F5}"/>
    <cellStyle name="Comma 2 2 3 4 2 4 4" xfId="4217" xr:uid="{9604B3AE-B4DB-4A81-BFC9-877F9B9258A0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3" xfId="4733" xr:uid="{C6411644-D69A-435E-84AF-AFA83FA4A72B}"/>
    <cellStyle name="Comma 2 2 3 4 2 6" xfId="2075" xr:uid="{2B5A088A-2DF4-4EA6-A0E0-D245F20E9DBA}"/>
    <cellStyle name="Comma 2 2 3 4 2 6 2" xfId="5749" xr:uid="{82A7AA45-075F-47E6-AD00-03E8269D2287}"/>
    <cellStyle name="Comma 2 2 3 4 2 7" xfId="3849" xr:uid="{625749A7-F9BE-4425-B8AC-7E5E4D61DC0D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3" xfId="4734" xr:uid="{0B2AFB7F-3745-434E-BE8C-C258DCA6B157}"/>
    <cellStyle name="Comma 2 2 3 4 3 2 3" xfId="2077" xr:uid="{00E4108C-8E67-461E-96A5-7BB218344C71}"/>
    <cellStyle name="Comma 2 2 3 4 3 2 3 2" xfId="5751" xr:uid="{E5063B13-F742-499C-810A-CB3F019F53E5}"/>
    <cellStyle name="Comma 2 2 3 4 3 2 4" xfId="4306" xr:uid="{76CA635B-ECAC-43BE-B234-4B604FA2830D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3" xfId="4735" xr:uid="{1D987D36-6ACA-4F17-84D7-F560CD4DD2A2}"/>
    <cellStyle name="Comma 2 2 3 4 3 4" xfId="2079" xr:uid="{7F873472-133F-4C54-9FFF-C9E8D3D44E5F}"/>
    <cellStyle name="Comma 2 2 3 4 3 4 2" xfId="5753" xr:uid="{49C36706-79FC-47D2-932B-8AEA16726CA6}"/>
    <cellStyle name="Comma 2 2 3 4 3 5" xfId="3920" xr:uid="{6293A0F9-71AC-43B5-ACC0-DB1818A567B7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3" xfId="4736" xr:uid="{A8E2087B-1095-4DC2-AA0E-5672AA092973}"/>
    <cellStyle name="Comma 2 2 3 4 4 3" xfId="2081" xr:uid="{C00345C5-BFD8-466D-8338-C053685066C9}"/>
    <cellStyle name="Comma 2 2 3 4 4 3 2" xfId="5755" xr:uid="{2AA25B3D-6255-49AE-9B71-9D6B6A462D02}"/>
    <cellStyle name="Comma 2 2 3 4 4 4" xfId="4307" xr:uid="{2B4F4188-FCBC-4340-9D84-DDCAEB201B92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3" xfId="4737" xr:uid="{0A2184F1-475F-412E-80BF-33D2AB706A3C}"/>
    <cellStyle name="Comma 2 2 3 4 5 3" xfId="2083" xr:uid="{0FB83C37-FA4E-4DD0-8C76-3CD52826F81E}"/>
    <cellStyle name="Comma 2 2 3 4 5 3 2" xfId="5757" xr:uid="{8FF56018-E99B-4FB9-8C24-60C6C40F7E22}"/>
    <cellStyle name="Comma 2 2 3 4 5 4" xfId="4098" xr:uid="{40944077-7673-42EA-8235-41C776B51CA2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3" xfId="4738" xr:uid="{6BF9238F-A497-4E83-84A3-E7A7B9854C6C}"/>
    <cellStyle name="Comma 2 2 3 4 7" xfId="2085" xr:uid="{0699BDB6-2372-48E3-985A-38E3D1A81D0F}"/>
    <cellStyle name="Comma 2 2 3 4 7 2" xfId="5759" xr:uid="{CCB851EC-AA37-4EE7-9739-F4B3B41C0151}"/>
    <cellStyle name="Comma 2 2 3 4 8" xfId="3730" xr:uid="{F476B171-54C1-40AA-9FFA-DD1ACF87AA1B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3" xfId="4739" xr:uid="{F02814A6-9971-4325-9C27-F7AD55251F00}"/>
    <cellStyle name="Comma 2 2 3 5 2 2 3" xfId="2087" xr:uid="{96148771-8AD8-4A90-9693-51C76B429A1F}"/>
    <cellStyle name="Comma 2 2 3 5 2 2 3 2" xfId="5761" xr:uid="{C0A8D9CB-1311-458D-A174-3C35C4DEFC21}"/>
    <cellStyle name="Comma 2 2 3 5 2 2 4" xfId="4308" xr:uid="{3C2B2A61-AEF9-4923-9780-EDC3D2EE7A44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3" xfId="4740" xr:uid="{4515DFC2-8059-455F-B776-DD6DA22959FB}"/>
    <cellStyle name="Comma 2 2 3 5 2 4" xfId="2089" xr:uid="{E77380B7-295B-446A-BEFC-A08F4EEC9262}"/>
    <cellStyle name="Comma 2 2 3 5 2 4 2" xfId="5763" xr:uid="{2EC5F651-3BF0-4AD9-BCAD-0727D002F3C1}"/>
    <cellStyle name="Comma 2 2 3 5 2 5" xfId="4008" xr:uid="{0C14936F-4BB8-4411-BCC4-CDFDD11AFFBA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3" xfId="4741" xr:uid="{D81D2CC3-3045-4894-8C0F-0D24471B5E76}"/>
    <cellStyle name="Comma 2 2 3 5 3 3" xfId="2091" xr:uid="{CA930E31-64BB-4339-8E65-35B9871D0A03}"/>
    <cellStyle name="Comma 2 2 3 5 3 3 2" xfId="5765" xr:uid="{70167B35-160F-4C39-B53C-16EB0F8705E9}"/>
    <cellStyle name="Comma 2 2 3 5 3 4" xfId="4309" xr:uid="{6FCD6BAF-B450-49C0-95AA-77FB4F0D2427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3" xfId="4742" xr:uid="{78B6D27D-A4C5-459B-B4AA-1E6DFCAE7BF2}"/>
    <cellStyle name="Comma 2 2 3 5 4 3" xfId="2093" xr:uid="{A500BB04-BA19-4B6E-926A-29E7EF763175}"/>
    <cellStyle name="Comma 2 2 3 5 4 3 2" xfId="5767" xr:uid="{345C0058-052D-445C-AE5A-717F3CFAB460}"/>
    <cellStyle name="Comma 2 2 3 5 4 4" xfId="4186" xr:uid="{15D16D87-B15B-442A-AA23-F5028F57FD7E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3" xfId="4743" xr:uid="{3C2EB1F6-7EF4-4F3D-BCAC-D096CE5B80D2}"/>
    <cellStyle name="Comma 2 2 3 5 6" xfId="2095" xr:uid="{5750D809-BA86-46DB-84D8-955D6C4F1398}"/>
    <cellStyle name="Comma 2 2 3 5 6 2" xfId="5769" xr:uid="{546DB56C-B2BC-471A-A23C-1FA41954074E}"/>
    <cellStyle name="Comma 2 2 3 5 7" xfId="3818" xr:uid="{1A74C2A0-E7BF-4986-846E-C2B01C014BCF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3" xfId="4744" xr:uid="{E469767A-818F-4A6A-98EA-39CBB73334E1}"/>
    <cellStyle name="Comma 2 2 3 6 2 3" xfId="2097" xr:uid="{A97BE376-ED51-4B81-9742-0737D28194E3}"/>
    <cellStyle name="Comma 2 2 3 6 2 3 2" xfId="5771" xr:uid="{D4E97CEC-F6EA-4814-B202-7D028F8582A2}"/>
    <cellStyle name="Comma 2 2 3 6 2 4" xfId="4310" xr:uid="{5ACB7C69-71FE-44F4-B1BC-75D893001882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3" xfId="4745" xr:uid="{998DE3B7-75EF-45A4-85CC-520CE8885980}"/>
    <cellStyle name="Comma 2 2 3 6 4" xfId="2099" xr:uid="{F1412B4C-F722-4316-9B52-13AB9E95AB78}"/>
    <cellStyle name="Comma 2 2 3 6 4 2" xfId="5773" xr:uid="{B57A6115-E0DA-4BDF-8B74-ACB6B48D22E3}"/>
    <cellStyle name="Comma 2 2 3 6 5" xfId="3917" xr:uid="{48014C98-A619-4587-BDFB-D082E965A42E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3" xfId="4746" xr:uid="{DDC23A00-1A16-4A9E-A49D-48581F97BD2F}"/>
    <cellStyle name="Comma 2 2 3 7 3" xfId="2101" xr:uid="{BCC7527D-6E93-40EA-8C5F-F46501A8CF3A}"/>
    <cellStyle name="Comma 2 2 3 7 3 2" xfId="5775" xr:uid="{E74BE0BE-BD12-470A-AC51-C918A95BD76F}"/>
    <cellStyle name="Comma 2 2 3 7 4" xfId="4311" xr:uid="{DF002D7B-B306-42BF-A929-F0FBE0AF2A08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3" xfId="4747" xr:uid="{9F1506F5-B156-47A1-A27D-012819A38194}"/>
    <cellStyle name="Comma 2 2 3 8 3" xfId="2103" xr:uid="{C113E614-2F26-4041-A073-881F6F15828F}"/>
    <cellStyle name="Comma 2 2 3 8 3 2" xfId="5777" xr:uid="{3F73579A-CCB9-4142-9E20-624608180153}"/>
    <cellStyle name="Comma 2 2 3 8 4" xfId="4095" xr:uid="{31B46F36-66AC-46C2-8CA9-F23D422ACE83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3" xfId="4748" xr:uid="{5CA6D611-F7C8-40E3-BC98-D4442851A74A}"/>
    <cellStyle name="Comma 2 2 4" xfId="15" xr:uid="{6130773F-D89D-4744-A251-0658638DF317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3" xfId="4749" xr:uid="{93AF97C2-15D9-41A7-98E2-6632DC31742A}"/>
    <cellStyle name="Comma 2 2 4 2 2 2 3" xfId="2106" xr:uid="{A45BD691-9049-40AB-81BE-C249A706E701}"/>
    <cellStyle name="Comma 2 2 4 2 2 2 3 2" xfId="5780" xr:uid="{630B1179-8A91-47B5-BD6E-80376F4B9395}"/>
    <cellStyle name="Comma 2 2 4 2 2 2 4" xfId="4312" xr:uid="{50C552C1-8150-4B8B-B025-46D42EA83508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3" xfId="4750" xr:uid="{0784C80B-505A-43EA-A318-2D939CB8C511}"/>
    <cellStyle name="Comma 2 2 4 2 2 4" xfId="2108" xr:uid="{43580772-6CBD-4ECA-9D6F-C72B96A95B7D}"/>
    <cellStyle name="Comma 2 2 4 2 2 4 2" xfId="5782" xr:uid="{D8CCF8D0-C4CA-4F1E-9923-5191527DA2EB}"/>
    <cellStyle name="Comma 2 2 4 2 2 5" xfId="4047" xr:uid="{8AE1EAF7-69E2-4F29-B0FA-A8F9F139D7E8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3" xfId="4751" xr:uid="{7399D3DB-8E56-471A-9927-548F32273763}"/>
    <cellStyle name="Comma 2 2 4 2 3 3" xfId="2110" xr:uid="{FBB53D82-86A2-4830-9335-2AD0A8C1D44B}"/>
    <cellStyle name="Comma 2 2 4 2 3 3 2" xfId="5784" xr:uid="{D2B64DA4-96D2-466C-BAD7-AA296DF0D474}"/>
    <cellStyle name="Comma 2 2 4 2 3 4" xfId="4313" xr:uid="{AB94C478-606B-4BD0-802A-09A0DD2AFC9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3" xfId="4752" xr:uid="{CF2BD363-0DFA-4BE4-89CF-8C39B4128EBD}"/>
    <cellStyle name="Comma 2 2 4 2 4 3" xfId="2112" xr:uid="{2345C237-089C-4F46-ACD1-BD3FDDA1B0F2}"/>
    <cellStyle name="Comma 2 2 4 2 4 3 2" xfId="5786" xr:uid="{72AD85D6-FE92-4F0B-BA03-F5D7529AB739}"/>
    <cellStyle name="Comma 2 2 4 2 4 4" xfId="4225" xr:uid="{D19511B3-558D-4926-9D11-BEF616616C9B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3" xfId="4753" xr:uid="{DBFFEF49-B6AD-44CB-A5EC-6ACCCF390211}"/>
    <cellStyle name="Comma 2 2 4 2 6" xfId="2114" xr:uid="{19119A9F-394D-4A54-9B7D-0974ACCD2B41}"/>
    <cellStyle name="Comma 2 2 4 2 6 2" xfId="5788" xr:uid="{5427F221-BF88-4F7E-B108-7A740185544F}"/>
    <cellStyle name="Comma 2 2 4 2 7" xfId="3857" xr:uid="{F3B190C8-E915-4EEF-AA14-C878B8AFAF59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3" xfId="4754" xr:uid="{D55C0598-4A2F-48EE-A3C3-2AC8172A24DE}"/>
    <cellStyle name="Comma 2 2 4 3 2 3" xfId="2116" xr:uid="{5F3C8C48-968A-4203-9E73-A21F7BC43C4E}"/>
    <cellStyle name="Comma 2 2 4 3 2 3 2" xfId="5790" xr:uid="{F9C02FCD-90DD-4722-9B9D-FA7AF0C63DB5}"/>
    <cellStyle name="Comma 2 2 4 3 2 4" xfId="4314" xr:uid="{53F1CFCD-9F45-4AC7-855A-5B4125877F68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3" xfId="4755" xr:uid="{499A9175-A55E-441B-B066-A1C6457A1E04}"/>
    <cellStyle name="Comma 2 2 4 3 4" xfId="2118" xr:uid="{199E79A4-8B6C-4339-877A-AA93B351F7E5}"/>
    <cellStyle name="Comma 2 2 4 3 4 2" xfId="5792" xr:uid="{ABDBF97F-6D0A-4686-945D-4571CBA2EA50}"/>
    <cellStyle name="Comma 2 2 4 3 5" xfId="3921" xr:uid="{FCFC8C82-374D-4DBD-99A2-8F6C4EF0ACDC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3" xfId="4756" xr:uid="{B7010B5D-026E-436B-9B18-3EB082BDF9B0}"/>
    <cellStyle name="Comma 2 2 4 4 3" xfId="2120" xr:uid="{22075BCB-535F-4F69-B76A-C30861FA32D6}"/>
    <cellStyle name="Comma 2 2 4 4 3 2" xfId="5794" xr:uid="{687B5619-4A42-4838-A229-B306CA8B3642}"/>
    <cellStyle name="Comma 2 2 4 4 4" xfId="4315" xr:uid="{78838C58-84C6-4D70-BFDC-A7DA3A1224FC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3" xfId="4757" xr:uid="{56A43A82-8C0F-437D-8C03-06509B6EB585}"/>
    <cellStyle name="Comma 2 2 4 5 3" xfId="2122" xr:uid="{95EB8D2E-1046-40E7-A139-60C33BDF52BA}"/>
    <cellStyle name="Comma 2 2 4 5 3 2" xfId="5796" xr:uid="{88898130-3EC6-4C02-97D6-B213EF7C50A9}"/>
    <cellStyle name="Comma 2 2 4 5 4" xfId="4099" xr:uid="{C616627A-4A17-45A2-8F34-AEAA375C03F0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3" xfId="4758" xr:uid="{4295EA90-3BEB-469C-B486-AC7A4DD36C8B}"/>
    <cellStyle name="Comma 2 2 4 7" xfId="2124" xr:uid="{D6C877F0-BA1B-4F87-BC15-5323A8D1B8D8}"/>
    <cellStyle name="Comma 2 2 4 7 2" xfId="5798" xr:uid="{2F49C812-0B16-482B-ABDF-7B0529E208C3}"/>
    <cellStyle name="Comma 2 2 4 8" xfId="3731" xr:uid="{5C81ABC1-A423-4FA0-9C0F-06F72E5F72AC}"/>
    <cellStyle name="Comma 2 2 5" xfId="16" xr:uid="{39FE471E-B764-44FA-BE5F-716724DDA57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3" xfId="4759" xr:uid="{8C91D541-D413-45D8-B063-9150B17B407B}"/>
    <cellStyle name="Comma 2 2 5 2 2 2 3" xfId="2126" xr:uid="{CBF45707-3F35-4673-AD3E-4DDA06B53830}"/>
    <cellStyle name="Comma 2 2 5 2 2 2 3 2" xfId="5800" xr:uid="{22E35BF5-55CA-43DA-A68F-62245DA425C0}"/>
    <cellStyle name="Comma 2 2 5 2 2 2 4" xfId="4316" xr:uid="{BC2F775F-C490-4C5F-9CF8-5759F277E11B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3" xfId="4760" xr:uid="{2551EC16-060A-4E95-9DA5-1F206BE5F2A1}"/>
    <cellStyle name="Comma 2 2 5 2 2 4" xfId="2128" xr:uid="{BC6147E6-5513-41B1-A145-F8C11258C294}"/>
    <cellStyle name="Comma 2 2 5 2 2 4 2" xfId="5802" xr:uid="{B733DAB5-2609-4A8B-A1F9-5B567C1364C1}"/>
    <cellStyle name="Comma 2 2 5 2 2 5" xfId="4067" xr:uid="{0B5A153F-B2DF-4A8F-A1A1-EAF28D185CE2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3" xfId="4761" xr:uid="{BCD5B973-0B5E-4816-AEB3-1544F7C3318E}"/>
    <cellStyle name="Comma 2 2 5 2 3 3" xfId="2130" xr:uid="{EA7EE11A-2FF1-4A4C-85D7-9C88B5007564}"/>
    <cellStyle name="Comma 2 2 5 2 3 3 2" xfId="5804" xr:uid="{31B374DF-FD2D-40DB-AD83-55CB79D1572E}"/>
    <cellStyle name="Comma 2 2 5 2 3 4" xfId="4317" xr:uid="{04F5AEEA-BB63-40EE-A598-8FBFA3980788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3" xfId="4762" xr:uid="{C102E854-5956-4413-9A97-653438D9AE22}"/>
    <cellStyle name="Comma 2 2 5 2 4 3" xfId="2132" xr:uid="{CFDF6F50-2105-44B2-9B28-76C2A8F79215}"/>
    <cellStyle name="Comma 2 2 5 2 4 3 2" xfId="5806" xr:uid="{9FD4F73D-F5C2-4D1F-A571-5DAE7DA5D194}"/>
    <cellStyle name="Comma 2 2 5 2 4 4" xfId="4245" xr:uid="{33774684-27AC-4088-8CB7-7A2078854AEE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3" xfId="4763" xr:uid="{513128C9-D55E-4DB0-B34B-8E171ECEBF1B}"/>
    <cellStyle name="Comma 2 2 5 2 6" xfId="2134" xr:uid="{33DC70A4-11B2-4135-B9CC-B740CD2A8DDE}"/>
    <cellStyle name="Comma 2 2 5 2 6 2" xfId="5808" xr:uid="{0C19C88D-E680-45CB-8445-EB71C167CD5E}"/>
    <cellStyle name="Comma 2 2 5 2 7" xfId="3877" xr:uid="{AD538206-AEE0-4FB6-B1A1-16955830ECC7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3" xfId="4764" xr:uid="{4244DA92-D78F-443A-A975-F486725463B8}"/>
    <cellStyle name="Comma 2 2 5 3 2 3" xfId="2136" xr:uid="{1E5F1B6E-5C5B-4F98-9339-72429B208A5A}"/>
    <cellStyle name="Comma 2 2 5 3 2 3 2" xfId="5810" xr:uid="{3E00E0B1-67D0-4650-A560-37D9FBE32AFF}"/>
    <cellStyle name="Comma 2 2 5 3 2 4" xfId="4318" xr:uid="{FDAD47CE-E5EF-48CB-9974-24DAC52314A2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3" xfId="4765" xr:uid="{3C0CC30D-55DD-4B86-975B-054CC83737CF}"/>
    <cellStyle name="Comma 2 2 5 3 4" xfId="2138" xr:uid="{B6158E48-6FEF-4F4C-9C9A-A73690C461FE}"/>
    <cellStyle name="Comma 2 2 5 3 4 2" xfId="5812" xr:uid="{0746EE02-3932-45BB-AD8E-2BD8ED86B008}"/>
    <cellStyle name="Comma 2 2 5 3 5" xfId="3922" xr:uid="{3C0EB9C6-CC24-4865-8313-61C99AB19F76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3" xfId="4766" xr:uid="{86A5E21F-F3BE-47CF-8486-139F8907B8FA}"/>
    <cellStyle name="Comma 2 2 5 4 3" xfId="2140" xr:uid="{15189500-B4FE-4029-9571-D7CD832AF7C4}"/>
    <cellStyle name="Comma 2 2 5 4 3 2" xfId="5814" xr:uid="{22C7C2E1-C8BA-42D2-B407-F64977C75947}"/>
    <cellStyle name="Comma 2 2 5 4 4" xfId="4319" xr:uid="{4DA838CF-CDFA-48F9-B754-5D1451C01421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3" xfId="4767" xr:uid="{89A946FF-19E1-4248-8F1A-50876334BFAF}"/>
    <cellStyle name="Comma 2 2 5 5 3" xfId="2142" xr:uid="{97A18E34-4A75-47C3-B5AD-F2A9E2DC58C9}"/>
    <cellStyle name="Comma 2 2 5 5 3 2" xfId="5816" xr:uid="{06D02A60-F5A2-42D6-AE4E-BA5CBD244227}"/>
    <cellStyle name="Comma 2 2 5 5 4" xfId="4100" xr:uid="{87C15D68-31E6-4DFB-8149-01546029ED02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3" xfId="4768" xr:uid="{1BD26FA0-57FE-43A8-BEDA-B0324361BE8E}"/>
    <cellStyle name="Comma 2 2 5 7" xfId="2144" xr:uid="{56062BF6-31DB-4AF0-9F33-A11386994411}"/>
    <cellStyle name="Comma 2 2 5 7 2" xfId="5818" xr:uid="{5A84EA49-2F20-47D9-9835-D8CD78C84424}"/>
    <cellStyle name="Comma 2 2 5 8" xfId="3732" xr:uid="{61167918-9B14-4741-8EE9-F95FFC967AFB}"/>
    <cellStyle name="Comma 2 2 6" xfId="17" xr:uid="{5530860F-BB72-409A-BEEE-851442DBA175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3" xfId="4769" xr:uid="{C1D03474-F7AA-4C8A-8DC8-58F7DBB8721E}"/>
    <cellStyle name="Comma 2 2 6 2 2 2 3" xfId="2146" xr:uid="{5007395A-E6E6-4112-A9F6-D20F27932DE7}"/>
    <cellStyle name="Comma 2 2 6 2 2 2 3 2" xfId="5820" xr:uid="{57D36EB4-8E99-4533-AD47-FB29D6DB8F46}"/>
    <cellStyle name="Comma 2 2 6 2 2 2 4" xfId="4320" xr:uid="{1FAE1397-3333-49E0-B124-94F06967AFBA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3" xfId="4770" xr:uid="{A19A8387-6BD7-471D-9F5E-8F6F2D5EF338}"/>
    <cellStyle name="Comma 2 2 6 2 2 4" xfId="2148" xr:uid="{8E11F59C-A8C4-4C72-AE50-98904D4C2700}"/>
    <cellStyle name="Comma 2 2 6 2 2 4 2" xfId="5822" xr:uid="{CB414BCA-8B15-48CD-B53C-7BF85DCBF0A2}"/>
    <cellStyle name="Comma 2 2 6 2 2 5" xfId="4023" xr:uid="{B74A8786-0834-4752-9601-F8B84CA3F724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3" xfId="4771" xr:uid="{AE027556-0485-461A-AF2F-FB6203D41BC1}"/>
    <cellStyle name="Comma 2 2 6 2 3 3" xfId="2150" xr:uid="{7DD127EE-B4D6-4F60-8E02-D981D643F4FE}"/>
    <cellStyle name="Comma 2 2 6 2 3 3 2" xfId="5824" xr:uid="{7013CDC4-0F82-4669-8AB2-94EC45C469AD}"/>
    <cellStyle name="Comma 2 2 6 2 3 4" xfId="4321" xr:uid="{5D16092A-3460-423A-9F37-11AEEA0F3440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3" xfId="4772" xr:uid="{4926A885-1DBE-4D84-A309-1D9B426291FE}"/>
    <cellStyle name="Comma 2 2 6 2 4 3" xfId="2152" xr:uid="{B94B82CF-769E-4550-A210-E8935EAB32D8}"/>
    <cellStyle name="Comma 2 2 6 2 4 3 2" xfId="5826" xr:uid="{71891A0C-D3F8-4E52-A463-2A53272ADADF}"/>
    <cellStyle name="Comma 2 2 6 2 4 4" xfId="4201" xr:uid="{14A1D449-70E4-4F5D-AC93-97459613FE60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3" xfId="4773" xr:uid="{503841A3-90F8-4138-A784-1632FED6A8B9}"/>
    <cellStyle name="Comma 2 2 6 2 6" xfId="2154" xr:uid="{2552B3AA-DE9F-485A-98EA-01EAE38581D7}"/>
    <cellStyle name="Comma 2 2 6 2 6 2" xfId="5828" xr:uid="{0E495B8C-144D-4751-AEE4-5A66A64DE626}"/>
    <cellStyle name="Comma 2 2 6 2 7" xfId="3833" xr:uid="{D30E5EA8-D142-4E16-9EFE-62FD1B394AE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3" xfId="4774" xr:uid="{A31A4F73-8691-487E-9670-25E015F43CD2}"/>
    <cellStyle name="Comma 2 2 6 3 2 3" xfId="2156" xr:uid="{910D17BE-4002-4739-94A0-E7E0C4D4BB68}"/>
    <cellStyle name="Comma 2 2 6 3 2 3 2" xfId="5830" xr:uid="{5DFBFAE0-455F-4C10-806A-8667C36619F5}"/>
    <cellStyle name="Comma 2 2 6 3 2 4" xfId="4322" xr:uid="{24917B43-8108-47A4-B499-9A5132DC7B97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3" xfId="4775" xr:uid="{D72D7466-47DD-4072-A067-15DA2AB6FE1F}"/>
    <cellStyle name="Comma 2 2 6 3 4" xfId="2158" xr:uid="{FC5B5A08-2689-47CF-B537-2CA771A61CD0}"/>
    <cellStyle name="Comma 2 2 6 3 4 2" xfId="5832" xr:uid="{4A46F977-72A8-4769-8EA2-7CB5C001E8EA}"/>
    <cellStyle name="Comma 2 2 6 3 5" xfId="3923" xr:uid="{D5F0C89F-5F4E-44BE-803C-E2DC4E4E1CC4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3" xfId="4776" xr:uid="{9FD36245-63BB-4C3A-8200-1E68F165EF3C}"/>
    <cellStyle name="Comma 2 2 6 4 3" xfId="2160" xr:uid="{94BB41D2-E553-4257-8C50-B947BFD37F9D}"/>
    <cellStyle name="Comma 2 2 6 4 3 2" xfId="5834" xr:uid="{67A8CCF4-882C-4ED6-9D1A-6C4F13C7BBA8}"/>
    <cellStyle name="Comma 2 2 6 4 4" xfId="4323" xr:uid="{D2C82310-0111-4FA2-B82F-381C06788CF0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3" xfId="4777" xr:uid="{65E71669-7772-4BD9-946E-EF89ACBBCB8A}"/>
    <cellStyle name="Comma 2 2 6 5 3" xfId="2162" xr:uid="{60D6963A-84A5-4B54-9289-6A3DDA96CF3F}"/>
    <cellStyle name="Comma 2 2 6 5 3 2" xfId="5836" xr:uid="{C6700A2C-8DD4-46DD-9DF9-D4E047D8E9AB}"/>
    <cellStyle name="Comma 2 2 6 5 4" xfId="4101" xr:uid="{761F842C-C981-46DF-AB2E-9AE61F41B10E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3" xfId="4778" xr:uid="{7B0A8DEE-AE5A-460A-A3A7-723A01E76B3D}"/>
    <cellStyle name="Comma 2 2 6 7" xfId="2164" xr:uid="{B6B564BD-2296-4D37-8ABC-E01C6CEDAD30}"/>
    <cellStyle name="Comma 2 2 6 7 2" xfId="5838" xr:uid="{2621E4BD-9F92-4597-B90F-8A6D423854BD}"/>
    <cellStyle name="Comma 2 2 6 8" xfId="3733" xr:uid="{482F2B91-4A76-4ED1-A8EF-6B8B37F4CE3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3" xfId="4779" xr:uid="{F7D90CCA-AFD0-42CB-880C-1843D9A1AFC5}"/>
    <cellStyle name="Comma 2 2 7 2 2 3" xfId="2166" xr:uid="{2D89865A-2861-475C-B93B-2E2CD62C3C8B}"/>
    <cellStyle name="Comma 2 2 7 2 2 3 2" xfId="5840" xr:uid="{26295B5D-517F-4279-92B3-A19FEEFA375C}"/>
    <cellStyle name="Comma 2 2 7 2 2 4" xfId="4324" xr:uid="{FB34A25F-823B-438C-92BF-83C78832213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3" xfId="4780" xr:uid="{628B792F-4FA2-481F-A6CD-8061A8386433}"/>
    <cellStyle name="Comma 2 2 7 2 4" xfId="2168" xr:uid="{08E5BA87-011F-4EF8-97D7-5A006C49910A}"/>
    <cellStyle name="Comma 2 2 7 2 4 2" xfId="5842" xr:uid="{9D574E8D-963D-4C06-958B-5A847C00F8C0}"/>
    <cellStyle name="Comma 2 2 7 2 5" xfId="4002" xr:uid="{A7928D1C-A36E-41D0-AE80-1764D04CCEAA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3" xfId="4781" xr:uid="{AB393C33-9A3F-49E8-8598-7D196A7A2D66}"/>
    <cellStyle name="Comma 2 2 7 3 3" xfId="2170" xr:uid="{017ADB4B-2A6E-413F-AA85-E0E2F4857313}"/>
    <cellStyle name="Comma 2 2 7 3 3 2" xfId="5844" xr:uid="{398DBC6C-3657-4221-A6A8-AB6D58416354}"/>
    <cellStyle name="Comma 2 2 7 3 4" xfId="4325" xr:uid="{772919B5-91F3-430B-87C5-18097D561B14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3" xfId="4782" xr:uid="{3FEA7234-824A-43A9-A87F-ABB1CBE23AA7}"/>
    <cellStyle name="Comma 2 2 7 4 3" xfId="2172" xr:uid="{8D1262FD-B821-4582-B50D-DB1D0D4A4731}"/>
    <cellStyle name="Comma 2 2 7 4 3 2" xfId="5846" xr:uid="{296A9E0F-6F04-4AE4-95A3-4745F993900E}"/>
    <cellStyle name="Comma 2 2 7 4 4" xfId="4180" xr:uid="{A2B49473-1228-4B3F-B9F9-F080F547FA3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3" xfId="4783" xr:uid="{B303CDDE-BCDA-462A-B860-770B60BDAC7F}"/>
    <cellStyle name="Comma 2 2 7 6" xfId="2174" xr:uid="{A4BC2CCC-FC7F-4D5C-A18C-2943C3AC210F}"/>
    <cellStyle name="Comma 2 2 7 6 2" xfId="5848" xr:uid="{5D8AFCC7-67F4-4557-ABB6-CD4F7801DA83}"/>
    <cellStyle name="Comma 2 2 7 7" xfId="3812" xr:uid="{6E36E607-CC40-429E-82DE-306CF2AFACB5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3" xfId="4784" xr:uid="{0EE2C19D-5721-43DB-842E-5BE58F8129F1}"/>
    <cellStyle name="Comma 2 2 8 2 3" xfId="2176" xr:uid="{C34F7854-1A13-42D8-99B4-A5A0531B0B3B}"/>
    <cellStyle name="Comma 2 2 8 2 3 2" xfId="5850" xr:uid="{2C899E4E-5669-44A0-BE5A-13F6626A62CB}"/>
    <cellStyle name="Comma 2 2 8 2 4" xfId="4326" xr:uid="{856A6B07-38ED-451C-918C-D7BCC591E42C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3" xfId="4785" xr:uid="{F2E5A506-742A-4737-899A-03B50D3ABBAC}"/>
    <cellStyle name="Comma 2 2 8 4" xfId="2178" xr:uid="{EFD867E9-A8C7-4EA7-92BB-6759385FE1B0}"/>
    <cellStyle name="Comma 2 2 8 4 2" xfId="5852" xr:uid="{97FEE178-FB7E-441C-905C-7770FC54C4BD}"/>
    <cellStyle name="Comma 2 2 8 5" xfId="3912" xr:uid="{16A12130-EC89-45CA-BABE-88D391EB9E6C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3" xfId="4786" xr:uid="{BAB82DA1-FE9B-4965-9D58-95F5B1E44725}"/>
    <cellStyle name="Comma 2 2 9 2 3" xfId="2180" xr:uid="{D39C0EA7-1B88-476F-8F74-79420A45B4A2}"/>
    <cellStyle name="Comma 2 2 9 2 3 2" xfId="5854" xr:uid="{E4C41FF9-4F2F-440A-B513-A87664A879DB}"/>
    <cellStyle name="Comma 2 2 9 2 4" xfId="4327" xr:uid="{58E78E73-737D-48B1-A490-9F57ADAE5107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3" xfId="4787" xr:uid="{816DC054-C109-4F8B-8B5A-3293945CE8D0}"/>
    <cellStyle name="Comma 2 2 9 4" xfId="2182" xr:uid="{20A962EF-7885-46F8-B61B-540BFEA60BAB}"/>
    <cellStyle name="Comma 2 2 9 4 2" xfId="5856" xr:uid="{C5BAED2F-53C0-4D9B-8B65-06922D58EBFE}"/>
    <cellStyle name="Comma 2 2 9 5" xfId="3900" xr:uid="{15D6CC52-8FD3-4AAA-957B-AB403C5BC1F9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3" xfId="4788" xr:uid="{331D01B7-011A-4228-BB35-8C5259668EF4}"/>
    <cellStyle name="Comma 2 3 11" xfId="2184" xr:uid="{B38C9CA0-46F3-4405-AF2E-DD5EA1F01A01}"/>
    <cellStyle name="Comma 2 3 11 2" xfId="5858" xr:uid="{221F263A-0863-4304-9C5B-71E7582A3541}"/>
    <cellStyle name="Comma 2 3 12" xfId="3734" xr:uid="{25B21B97-3F0F-4D94-99E6-3198B1A07ED2}"/>
    <cellStyle name="Comma 2 3 2" xfId="19" xr:uid="{9DD0A5EB-4B76-4C8E-B403-CBDF9C8ADBA7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3" xfId="4789" xr:uid="{205E1FDD-6C3B-4516-9DDC-59A39C6FFD56}"/>
    <cellStyle name="Comma 2 3 2 2 2 2 3" xfId="2186" xr:uid="{45F5C7B2-F351-4E01-9C62-9CD8D261434C}"/>
    <cellStyle name="Comma 2 3 2 2 2 2 3 2" xfId="5860" xr:uid="{02B929AB-0DC1-4168-8D82-9F763389BBB4}"/>
    <cellStyle name="Comma 2 3 2 2 2 2 4" xfId="4328" xr:uid="{FF0F04B5-9989-4F01-A24A-7A837847CED2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3" xfId="4790" xr:uid="{9969431A-4E98-4F65-89CE-AC2D7C9EFFAF}"/>
    <cellStyle name="Comma 2 3 2 2 2 4" xfId="2188" xr:uid="{FC630057-26E9-4BFF-9411-1D09731E9FB8}"/>
    <cellStyle name="Comma 2 3 2 2 2 4 2" xfId="5862" xr:uid="{4D771600-5F25-4076-8C7A-65FFC057F30B}"/>
    <cellStyle name="Comma 2 3 2 2 2 5" xfId="4058" xr:uid="{14E8C8A4-B54F-48C3-A572-5523BC8F3262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3" xfId="4791" xr:uid="{CA5C9830-505B-484E-9BD0-C0EF4CCB5F87}"/>
    <cellStyle name="Comma 2 3 2 2 3 3" xfId="2190" xr:uid="{ED5871DC-30EF-48CE-B819-EE28F0E61B50}"/>
    <cellStyle name="Comma 2 3 2 2 3 3 2" xfId="5864" xr:uid="{6B86C3A0-A649-41A4-BE5F-C009F59242E9}"/>
    <cellStyle name="Comma 2 3 2 2 3 4" xfId="4329" xr:uid="{77728E86-B60E-432B-B33F-5742F3F5339D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3" xfId="4792" xr:uid="{FCC02C1C-41E2-4E11-92AF-2A8EB1E59CB2}"/>
    <cellStyle name="Comma 2 3 2 2 4 3" xfId="2192" xr:uid="{F76D6A43-C5CD-4E8C-94A4-C1894CC6B256}"/>
    <cellStyle name="Comma 2 3 2 2 4 3 2" xfId="5866" xr:uid="{46FE1A94-A7AE-40B5-ADB8-7801AFE5FB39}"/>
    <cellStyle name="Comma 2 3 2 2 4 4" xfId="4236" xr:uid="{717053A1-A431-4745-97B8-3638C2A09F38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3" xfId="4793" xr:uid="{53C775D9-E4AB-4724-AC27-D2CF2210BC17}"/>
    <cellStyle name="Comma 2 3 2 2 6" xfId="2194" xr:uid="{7C1BC2D4-00CF-4762-9BDB-E9B587461391}"/>
    <cellStyle name="Comma 2 3 2 2 6 2" xfId="5868" xr:uid="{0B0F6770-6596-4F6D-9AC2-5993F1647B36}"/>
    <cellStyle name="Comma 2 3 2 2 7" xfId="3868" xr:uid="{AAF3B6D2-95A0-4155-AD7D-F30448C09927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3" xfId="4794" xr:uid="{C46511D8-411E-40A6-BF2E-266235EF6CA2}"/>
    <cellStyle name="Comma 2 3 2 3 2 3" xfId="2196" xr:uid="{0CFD1E41-4618-47D7-BD45-838553714762}"/>
    <cellStyle name="Comma 2 3 2 3 2 3 2" xfId="5870" xr:uid="{6AB4C6E4-2DDA-4032-9A93-6CA1A9EFE1E4}"/>
    <cellStyle name="Comma 2 3 2 3 2 4" xfId="4330" xr:uid="{42286A1F-B0E2-420A-B51A-AAF09133781F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3" xfId="4795" xr:uid="{AF88D21C-87FD-4203-A9B8-15784828CFC2}"/>
    <cellStyle name="Comma 2 3 2 3 4" xfId="2198" xr:uid="{B8744F20-A17E-4B46-AC6F-7F05CF574FA1}"/>
    <cellStyle name="Comma 2 3 2 3 4 2" xfId="5872" xr:uid="{BF292B49-D317-4D3E-9BEB-1C7A4DFDFA5B}"/>
    <cellStyle name="Comma 2 3 2 3 5" xfId="3925" xr:uid="{EC74A580-96A9-459D-8214-AEABCC5F3982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3" xfId="4796" xr:uid="{73815EC3-3B7B-47BC-A022-9D134341EB6A}"/>
    <cellStyle name="Comma 2 3 2 4 3" xfId="2200" xr:uid="{C5ED782E-6848-48EF-A987-33C1DAC2393A}"/>
    <cellStyle name="Comma 2 3 2 4 3 2" xfId="5874" xr:uid="{275DFCC3-EA7A-44AD-A0AE-2BA5B92DFB0B}"/>
    <cellStyle name="Comma 2 3 2 4 4" xfId="4331" xr:uid="{DB2AF53E-06D0-4575-A857-22BAA1FB5568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3" xfId="4797" xr:uid="{20E57706-F370-40EA-B4E0-559D6F17DA11}"/>
    <cellStyle name="Comma 2 3 2 5 3" xfId="2202" xr:uid="{B702A605-E924-456D-8245-F46279E28A73}"/>
    <cellStyle name="Comma 2 3 2 5 3 2" xfId="5876" xr:uid="{C2CE7F28-E8B5-46C6-8660-5AFD9B01FD8C}"/>
    <cellStyle name="Comma 2 3 2 5 4" xfId="4103" xr:uid="{85A56425-7474-4705-AB4F-F4358DE57891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3" xfId="4798" xr:uid="{10E0B8E3-8737-4B08-B02B-799F8CF2DE71}"/>
    <cellStyle name="Comma 2 3 2 7" xfId="2204" xr:uid="{5BE0897B-3633-4114-9861-C1DE7F68056A}"/>
    <cellStyle name="Comma 2 3 2 7 2" xfId="5878" xr:uid="{2D36E7E4-92A4-441D-A04F-01775C46181C}"/>
    <cellStyle name="Comma 2 3 2 8" xfId="3735" xr:uid="{6D6B84FA-D38B-4068-8A32-CAFFDCF5FC18}"/>
    <cellStyle name="Comma 2 3 3" xfId="20" xr:uid="{03938890-8505-481B-ADB9-F15CC080BD64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3" xfId="4799" xr:uid="{DF64EBA5-1ABC-4D48-8DE6-E2C7728BF113}"/>
    <cellStyle name="Comma 2 3 3 2 2 2 3" xfId="2206" xr:uid="{9D4B9A0F-C19A-4CAC-B7F6-17E27A460931}"/>
    <cellStyle name="Comma 2 3 3 2 2 2 3 2" xfId="5880" xr:uid="{31D76C42-CA87-4E78-89BF-00DE036F5890}"/>
    <cellStyle name="Comma 2 3 3 2 2 2 4" xfId="4332" xr:uid="{A807ED9C-FECE-48E7-BA11-F76171028074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3" xfId="4800" xr:uid="{7EF8A5D8-AF50-43C5-A794-EF247ED7BF3B}"/>
    <cellStyle name="Comma 2 3 3 2 2 4" xfId="2208" xr:uid="{C86A5981-608C-4A1F-9068-D82FB221B6A0}"/>
    <cellStyle name="Comma 2 3 3 2 2 4 2" xfId="5882" xr:uid="{28DF531C-0B77-4DAD-8AC8-6EEAB062D606}"/>
    <cellStyle name="Comma 2 3 3 2 2 5" xfId="4078" xr:uid="{463BA5B0-568B-4C7F-B03C-932189541208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3" xfId="4801" xr:uid="{AF2E22CD-39E5-42D3-A036-D6FC2F8BA127}"/>
    <cellStyle name="Comma 2 3 3 2 3 3" xfId="2210" xr:uid="{464423D0-99EC-4B5E-99A4-095A2934A1C4}"/>
    <cellStyle name="Comma 2 3 3 2 3 3 2" xfId="5884" xr:uid="{2A48EB1B-D6D2-446B-B2F8-E94741618B9D}"/>
    <cellStyle name="Comma 2 3 3 2 3 4" xfId="4333" xr:uid="{242EE3E4-7E2C-4AA0-AE79-C125170427DA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3" xfId="4802" xr:uid="{32AAC248-F7BE-4753-AFA4-CDF9E111C2E0}"/>
    <cellStyle name="Comma 2 3 3 2 4 3" xfId="2212" xr:uid="{34C73C9C-20E4-4859-AED7-9753C36C7F6C}"/>
    <cellStyle name="Comma 2 3 3 2 4 3 2" xfId="5886" xr:uid="{0671CFEE-B1E9-4568-BF22-4C2E017E4EEB}"/>
    <cellStyle name="Comma 2 3 3 2 4 4" xfId="4256" xr:uid="{13FCC522-BEDB-4611-B90A-8CB9816A1169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3" xfId="4803" xr:uid="{BA0FD464-DB16-4DB3-8577-F7647FA0EB0F}"/>
    <cellStyle name="Comma 2 3 3 2 6" xfId="2214" xr:uid="{BAC1498C-37D6-458E-A5C4-FB10C20E2323}"/>
    <cellStyle name="Comma 2 3 3 2 6 2" xfId="5888" xr:uid="{B1E917C4-CE9B-497B-ABB3-09BAD1A46D1F}"/>
    <cellStyle name="Comma 2 3 3 2 7" xfId="3888" xr:uid="{8618A84B-8882-4AE1-847A-1740D783F063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3" xfId="4804" xr:uid="{271B3AF8-2236-4DD0-BF93-4EBFF7090E72}"/>
    <cellStyle name="Comma 2 3 3 3 2 3" xfId="2216" xr:uid="{23F79152-24B7-42FB-A0B5-6C1D29855429}"/>
    <cellStyle name="Comma 2 3 3 3 2 3 2" xfId="5890" xr:uid="{C3656D32-9A79-41E3-9B31-418290496CF9}"/>
    <cellStyle name="Comma 2 3 3 3 2 4" xfId="4334" xr:uid="{C14C0AA6-4D00-41CD-BC3E-4C092EB663EF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3" xfId="4805" xr:uid="{DD3FA49F-6B2B-4D2C-ADC5-003BF80AC987}"/>
    <cellStyle name="Comma 2 3 3 3 4" xfId="2218" xr:uid="{9F8DB629-0398-420D-B60B-6D6409AB9AB2}"/>
    <cellStyle name="Comma 2 3 3 3 4 2" xfId="5892" xr:uid="{E993707F-3353-4A84-9BB5-941FF4AFA1BA}"/>
    <cellStyle name="Comma 2 3 3 3 5" xfId="3926" xr:uid="{C4B508F9-2215-4D31-B0A9-615C29423D6D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3" xfId="4806" xr:uid="{C2537F1A-8D29-491C-A09E-BC47B106E2AF}"/>
    <cellStyle name="Comma 2 3 3 4 3" xfId="2220" xr:uid="{9577C3CC-F3E4-492D-90C6-748267AB523B}"/>
    <cellStyle name="Comma 2 3 3 4 3 2" xfId="5894" xr:uid="{7AF2412A-6284-496B-8B67-1DB46656AE37}"/>
    <cellStyle name="Comma 2 3 3 4 4" xfId="4335" xr:uid="{B679A7B2-2F15-4FFB-A309-FB6E915C9444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3" xfId="4807" xr:uid="{EB7AD798-4124-4C09-92DD-65DB7E226BBF}"/>
    <cellStyle name="Comma 2 3 3 5 3" xfId="2222" xr:uid="{B698FB0C-A06A-4A1B-9B08-04B7F08B1BFA}"/>
    <cellStyle name="Comma 2 3 3 5 3 2" xfId="5896" xr:uid="{39ED812E-29C7-4F2B-8637-1B3775FA4D8E}"/>
    <cellStyle name="Comma 2 3 3 5 4" xfId="4104" xr:uid="{71394207-685E-4561-B7F8-AF1BF785C9D5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3" xfId="4808" xr:uid="{90A3853D-1F8F-4F21-AAC8-7D6CBCAF46D8}"/>
    <cellStyle name="Comma 2 3 3 7" xfId="2224" xr:uid="{A1A51584-955F-4E3F-8DBD-DAC8EF611B6E}"/>
    <cellStyle name="Comma 2 3 3 7 2" xfId="5898" xr:uid="{D3BDA601-3AAB-4E42-84B0-C28AB0D6459B}"/>
    <cellStyle name="Comma 2 3 3 8" xfId="3736" xr:uid="{DF37714D-DB3B-41F4-8E80-BD4455C10AB5}"/>
    <cellStyle name="Comma 2 3 4" xfId="21" xr:uid="{3C6E43E1-5A1A-4C0B-BBFA-E93CC10757CE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3" xfId="4809" xr:uid="{2D56F5AB-964A-424D-8DAA-511B5FD24002}"/>
    <cellStyle name="Comma 2 3 4 2 2 2 3" xfId="2226" xr:uid="{B5CF8553-E4EF-4CCC-85E5-8E82AA5C05F0}"/>
    <cellStyle name="Comma 2 3 4 2 2 2 3 2" xfId="5900" xr:uid="{39493CD4-0790-440A-9676-7706027553CF}"/>
    <cellStyle name="Comma 2 3 4 2 2 2 4" xfId="4336" xr:uid="{F91465E4-B7A6-45A8-AA3C-A89168760D62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3" xfId="4810" xr:uid="{B80A9869-80C6-46D0-8979-58A5072F48A7}"/>
    <cellStyle name="Comma 2 3 4 2 2 4" xfId="2228" xr:uid="{F2BF370D-533D-46E3-9161-618718B0D7CB}"/>
    <cellStyle name="Comma 2 3 4 2 2 4 2" xfId="5902" xr:uid="{BA493A05-A8FA-49CC-9E0A-1AC400C759F5}"/>
    <cellStyle name="Comma 2 3 4 2 2 5" xfId="4028" xr:uid="{2D186D13-0B4B-4894-A836-6C7886D2A5FA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3" xfId="4811" xr:uid="{8B18E8B8-07B2-4F55-83ED-552B45194D56}"/>
    <cellStyle name="Comma 2 3 4 2 3 3" xfId="2230" xr:uid="{883237A6-1D4F-45DA-B365-BA0C214D4F04}"/>
    <cellStyle name="Comma 2 3 4 2 3 3 2" xfId="5904" xr:uid="{1F683618-521C-432A-BC7A-961EC0863860}"/>
    <cellStyle name="Comma 2 3 4 2 3 4" xfId="4337" xr:uid="{624B3549-D9F6-4E6A-A559-00D4E3A504A9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3" xfId="4812" xr:uid="{6A1520D5-746C-4858-9630-431F8216BA13}"/>
    <cellStyle name="Comma 2 3 4 2 4 3" xfId="2232" xr:uid="{31ACD040-E4F5-4228-A686-B9F31D1BF4F3}"/>
    <cellStyle name="Comma 2 3 4 2 4 3 2" xfId="5906" xr:uid="{A0E76F99-D349-46F3-9919-51D6D64B4FEA}"/>
    <cellStyle name="Comma 2 3 4 2 4 4" xfId="4206" xr:uid="{2231A480-AB7B-4F9B-9515-564F7D8213E2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3" xfId="4813" xr:uid="{D296FE1F-C022-4BDD-8824-3046AD122291}"/>
    <cellStyle name="Comma 2 3 4 2 6" xfId="2234" xr:uid="{70B65BE1-1EA2-41BE-A5C5-D7D570BCF54F}"/>
    <cellStyle name="Comma 2 3 4 2 6 2" xfId="5908" xr:uid="{50C5E1DE-285E-47CC-8B86-202F38A1C7B7}"/>
    <cellStyle name="Comma 2 3 4 2 7" xfId="3838" xr:uid="{6F8D38C9-82CD-4AA7-9BD5-7D562B43FC9B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3" xfId="4814" xr:uid="{9028F620-B71D-4169-BACC-853C603316F9}"/>
    <cellStyle name="Comma 2 3 4 3 2 3" xfId="2236" xr:uid="{281A54C7-4480-49F6-B91A-B739B3A0EA06}"/>
    <cellStyle name="Comma 2 3 4 3 2 3 2" xfId="5910" xr:uid="{2286C846-F83A-45B6-82ED-538A4AAB2193}"/>
    <cellStyle name="Comma 2 3 4 3 2 4" xfId="4338" xr:uid="{7FA2691E-1DD6-41DF-968B-61DFC822869B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3" xfId="4815" xr:uid="{F09B1797-4E80-4D11-9E5C-E4EEF5CED3C4}"/>
    <cellStyle name="Comma 2 3 4 3 4" xfId="2238" xr:uid="{63ACD520-5C1B-4679-BED7-2968E6CEA7BE}"/>
    <cellStyle name="Comma 2 3 4 3 4 2" xfId="5912" xr:uid="{F5D11D56-87CF-486D-8BEF-8FCB77E919C5}"/>
    <cellStyle name="Comma 2 3 4 3 5" xfId="3927" xr:uid="{5908E8D6-E69D-49D9-AA20-F201A586B6C1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3" xfId="4816" xr:uid="{B3990D50-0DF6-4420-AD8B-735E881F32E4}"/>
    <cellStyle name="Comma 2 3 4 4 3" xfId="2240" xr:uid="{9AB6FC9C-3E7C-4285-A327-D86EFD5D1008}"/>
    <cellStyle name="Comma 2 3 4 4 3 2" xfId="5914" xr:uid="{E79A35F8-A23C-4611-B1E6-720C3909597B}"/>
    <cellStyle name="Comma 2 3 4 4 4" xfId="4339" xr:uid="{0A7FB283-9D71-45B0-8B00-51BEBBFEE4CD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3" xfId="4817" xr:uid="{FE866EED-7DDA-464B-A86F-8E1BBFA1EED8}"/>
    <cellStyle name="Comma 2 3 4 5 3" xfId="2242" xr:uid="{B0AC69F7-56E4-4904-A852-C936055A1DD0}"/>
    <cellStyle name="Comma 2 3 4 5 3 2" xfId="5916" xr:uid="{55D38A33-EDF7-4AB7-957D-07FCD7F4C7AD}"/>
    <cellStyle name="Comma 2 3 4 5 4" xfId="4105" xr:uid="{AB9D20EC-3CCC-4D9B-9E93-04796C0E705F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3" xfId="4818" xr:uid="{22635DE7-EF0F-440C-9CFE-A947A8F57FF5}"/>
    <cellStyle name="Comma 2 3 4 7" xfId="2244" xr:uid="{0BCC80FF-5815-4ABA-9F6F-8D8D358A4D0E}"/>
    <cellStyle name="Comma 2 3 4 7 2" xfId="5918" xr:uid="{FF70B42F-C261-4157-A889-B62BB1E3040C}"/>
    <cellStyle name="Comma 2 3 4 8" xfId="3737" xr:uid="{5DD9FF08-9E15-41A4-8B8E-C2C8563E39C8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3" xfId="4819" xr:uid="{A93D28D6-1250-4E27-8C39-2CBC20A1F6C3}"/>
    <cellStyle name="Comma 2 3 5 2 2 3" xfId="2246" xr:uid="{31F662BB-1E87-4B8C-81FE-5D261DDEAC90}"/>
    <cellStyle name="Comma 2 3 5 2 2 3 2" xfId="5920" xr:uid="{A13F1742-5E95-4875-ADDD-F48DC8A5B3CE}"/>
    <cellStyle name="Comma 2 3 5 2 2 4" xfId="4340" xr:uid="{ABBC2C45-22BC-4603-A2EE-815B324CB108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3" xfId="4820" xr:uid="{D2754779-B6EE-4F58-997E-789FC7A3B914}"/>
    <cellStyle name="Comma 2 3 5 2 4" xfId="2248" xr:uid="{BDDC53AB-CA6F-4D61-BCCF-95DAC2B291E7}"/>
    <cellStyle name="Comma 2 3 5 2 4 2" xfId="5922" xr:uid="{64E68702-2722-49FA-A2D3-B6863A59376E}"/>
    <cellStyle name="Comma 2 3 5 2 5" xfId="4013" xr:uid="{E16676FA-4EA1-4861-990A-B9D6E1273C63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3" xfId="4821" xr:uid="{719E8685-4912-4BC5-892B-DA4364CC48E0}"/>
    <cellStyle name="Comma 2 3 5 3 3" xfId="2250" xr:uid="{C72524A9-C11D-4929-B025-A5339CCEE8EB}"/>
    <cellStyle name="Comma 2 3 5 3 3 2" xfId="5924" xr:uid="{0E5D32AD-9822-4433-B4FD-1571DDD04749}"/>
    <cellStyle name="Comma 2 3 5 3 4" xfId="4341" xr:uid="{939BE10E-B6F5-47FE-B1F8-44709C5015BF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3" xfId="4822" xr:uid="{83048C88-364F-4E23-95E5-6803B71BE575}"/>
    <cellStyle name="Comma 2 3 5 4 3" xfId="2252" xr:uid="{052B34B2-FC40-4C02-BE53-B758D554082E}"/>
    <cellStyle name="Comma 2 3 5 4 3 2" xfId="5926" xr:uid="{16FBFA4B-CEFB-48FC-A5D3-C9A1369DD8BF}"/>
    <cellStyle name="Comma 2 3 5 4 4" xfId="4191" xr:uid="{0EC3A6E1-82BB-4C5B-9010-870028E9C020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3" xfId="4823" xr:uid="{68168EDF-D14A-4B70-93D6-770C1341A11D}"/>
    <cellStyle name="Comma 2 3 5 6" xfId="2254" xr:uid="{1BF91AFB-0812-4438-A5E0-92400204E030}"/>
    <cellStyle name="Comma 2 3 5 6 2" xfId="5928" xr:uid="{6A2327C2-1C27-4863-8D31-1061B87D3DB9}"/>
    <cellStyle name="Comma 2 3 5 7" xfId="3823" xr:uid="{BC386B26-336C-4FA3-B533-D9F59FFBC20A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3" xfId="4824" xr:uid="{C320F07F-22D8-4201-A4E0-6E4139EE2F92}"/>
    <cellStyle name="Comma 2 3 6 2 3" xfId="2256" xr:uid="{1CC5F5A6-899C-4F57-82BE-8D27E305CF73}"/>
    <cellStyle name="Comma 2 3 6 2 3 2" xfId="5930" xr:uid="{EAFDD60A-3161-4DCB-B209-CBB734BAA2B1}"/>
    <cellStyle name="Comma 2 3 6 2 4" xfId="4342" xr:uid="{07BB79CF-6946-46C3-812D-5D301DCF561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3" xfId="4825" xr:uid="{FD36AF33-6706-4249-BD7E-E922402CD6C3}"/>
    <cellStyle name="Comma 2 3 6 4" xfId="2258" xr:uid="{7B636760-E633-42C3-9E71-C62231F4151A}"/>
    <cellStyle name="Comma 2 3 6 4 2" xfId="5932" xr:uid="{1B727679-6B83-41FB-8415-8892223C9D07}"/>
    <cellStyle name="Comma 2 3 6 5" xfId="3924" xr:uid="{899BC3F0-98C4-40DB-86D8-B1FABEA5C194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3" xfId="4826" xr:uid="{0AA76889-E6D6-4885-B71C-E162CEB4B9EF}"/>
    <cellStyle name="Comma 2 3 7 2 3" xfId="2260" xr:uid="{9502E696-6EB5-46A0-BC67-EEF42FEA058B}"/>
    <cellStyle name="Comma 2 3 7 2 3 2" xfId="5934" xr:uid="{C4693029-B3F6-4B7C-B72D-F0878B517FFB}"/>
    <cellStyle name="Comma 2 3 7 2 4" xfId="4343" xr:uid="{B2DBCEDD-4D84-4357-AB23-99699F6A84FC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3" xfId="4827" xr:uid="{F2282A6D-3E3A-4600-970F-B189B2CA4135}"/>
    <cellStyle name="Comma 2 3 7 4" xfId="2262" xr:uid="{A7F289C3-F4C9-4729-9607-3FECB118CE63}"/>
    <cellStyle name="Comma 2 3 7 4 2" xfId="5936" xr:uid="{FBA42DD3-8522-41C9-9FF5-E39FCD42B1AB}"/>
    <cellStyle name="Comma 2 3 7 5" xfId="3901" xr:uid="{CC50BCDE-B79C-4962-A8D5-AD0A9B2DC6A9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3" xfId="4828" xr:uid="{327916C9-296A-4280-BAB0-DDF330D21AAD}"/>
    <cellStyle name="Comma 2 3 8 3" xfId="2264" xr:uid="{E9A75924-D161-4339-B69A-B54AB6A5D7B4}"/>
    <cellStyle name="Comma 2 3 8 3 2" xfId="5938" xr:uid="{5453A295-D5FE-42F0-B9F4-82FF92CF6885}"/>
    <cellStyle name="Comma 2 3 8 4" xfId="4344" xr:uid="{05D47937-993F-4914-AA9A-EFF901DFAD48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3" xfId="4829" xr:uid="{3FDEFB10-C87D-42B2-BA3B-60A414F56EE2}"/>
    <cellStyle name="Comma 2 3 9 3" xfId="2266" xr:uid="{CA744A9F-96EB-4720-89DF-74C9311BB015}"/>
    <cellStyle name="Comma 2 3 9 3 2" xfId="5940" xr:uid="{2135E7A7-C00C-4AF6-8E3C-9F48FE2744FA}"/>
    <cellStyle name="Comma 2 3 9 4" xfId="4102" xr:uid="{71CC2535-1FD4-4F76-A1DA-6A5100325346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3" xfId="4830" xr:uid="{45DFD52A-0C21-4AAA-A1A2-8F1770997085}"/>
    <cellStyle name="Comma 2 4 11" xfId="2268" xr:uid="{DDC11C25-F525-4C40-BCFE-09DF5EA321EE}"/>
    <cellStyle name="Comma 2 4 11 2" xfId="5942" xr:uid="{18B7F933-F52F-427A-BEC9-E293DF2BB1FE}"/>
    <cellStyle name="Comma 2 4 12" xfId="3738" xr:uid="{8E1051BC-0EA9-47C7-8C39-EBB6F811EC1C}"/>
    <cellStyle name="Comma 2 4 2" xfId="23" xr:uid="{5D0AA977-C290-443C-A638-1A20CCFE630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3" xfId="4831" xr:uid="{03F52128-FBD5-495A-A6C5-02B85E31B4C8}"/>
    <cellStyle name="Comma 2 4 2 2 2 2 3" xfId="2270" xr:uid="{4F670992-2925-4791-8A06-A3CCD851B4DE}"/>
    <cellStyle name="Comma 2 4 2 2 2 2 3 2" xfId="5944" xr:uid="{02F1D861-C737-4F09-BC94-0B447EC41CB4}"/>
    <cellStyle name="Comma 2 4 2 2 2 2 4" xfId="4345" xr:uid="{9E564DBD-EB84-4741-AF78-D3DA13BCA193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3" xfId="4832" xr:uid="{3D1E2766-C36B-4EED-928A-884B9F45A5B4}"/>
    <cellStyle name="Comma 2 4 2 2 2 4" xfId="2272" xr:uid="{C3512BE0-0F97-4B7C-BB4B-74956B6A3AF7}"/>
    <cellStyle name="Comma 2 4 2 2 2 4 2" xfId="5946" xr:uid="{CE58852A-F01D-4233-B4B9-37B822B56113}"/>
    <cellStyle name="Comma 2 4 2 2 2 5" xfId="4050" xr:uid="{2F33F3B9-34DD-433D-A091-F3B40D955D87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3" xfId="4833" xr:uid="{E416B9E0-AF0A-4EFB-BF9C-A2B79C2B2F51}"/>
    <cellStyle name="Comma 2 4 2 2 3 3" xfId="2274" xr:uid="{CA9FC5D1-85B3-452E-A581-A5B9B8B9D342}"/>
    <cellStyle name="Comma 2 4 2 2 3 3 2" xfId="5948" xr:uid="{0CC1708E-EAEE-4872-8A4A-AAEA645CB054}"/>
    <cellStyle name="Comma 2 4 2 2 3 4" xfId="4346" xr:uid="{F8B9A989-BDF0-46D7-9BF0-5BB99295ACA6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3" xfId="4834" xr:uid="{71503C2F-6135-4C88-B65A-6458549F8F3A}"/>
    <cellStyle name="Comma 2 4 2 2 4 3" xfId="2276" xr:uid="{7539F1F2-08AC-4818-80EB-138346B27155}"/>
    <cellStyle name="Comma 2 4 2 2 4 3 2" xfId="5950" xr:uid="{DD9C8478-10B5-4EE6-980B-A338A7E25E06}"/>
    <cellStyle name="Comma 2 4 2 2 4 4" xfId="4228" xr:uid="{58825F47-91A8-462A-89FF-6FE84F2220CD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3" xfId="4835" xr:uid="{3631DBA9-CADD-438D-8F58-AC9534A3B13D}"/>
    <cellStyle name="Comma 2 4 2 2 6" xfId="2278" xr:uid="{97754DF5-33CF-4405-97F4-2D8B2C71B991}"/>
    <cellStyle name="Comma 2 4 2 2 6 2" xfId="5952" xr:uid="{CB575340-F423-42E8-B9C8-F49A72676779}"/>
    <cellStyle name="Comma 2 4 2 2 7" xfId="3860" xr:uid="{CDA1D2B6-9E06-4399-8B20-DEFC2EE647CA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3" xfId="4836" xr:uid="{8BABA7C0-9D98-446F-9F7E-3E0E96F05375}"/>
    <cellStyle name="Comma 2 4 2 3 2 3" xfId="2280" xr:uid="{549A7307-DA25-41B3-A024-39B9FA3474E6}"/>
    <cellStyle name="Comma 2 4 2 3 2 3 2" xfId="5954" xr:uid="{7CBFE76C-2AAB-4B53-991D-D074C36CD83E}"/>
    <cellStyle name="Comma 2 4 2 3 2 4" xfId="4347" xr:uid="{8ED33DF1-25FB-4D6B-A6C1-C070B1962C11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3" xfId="4837" xr:uid="{84807548-6415-449E-801B-5C8480B1A6AF}"/>
    <cellStyle name="Comma 2 4 2 3 4" xfId="2282" xr:uid="{247BCCE4-EA15-444C-A3EF-090AC929317B}"/>
    <cellStyle name="Comma 2 4 2 3 4 2" xfId="5956" xr:uid="{4C6115C5-5743-40C9-A7F2-A31CED1EC58C}"/>
    <cellStyle name="Comma 2 4 2 3 5" xfId="3929" xr:uid="{941D6F15-B706-4F40-A6AF-32F128EBE079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3" xfId="4838" xr:uid="{11ECC103-353C-476B-94F4-77310887B39E}"/>
    <cellStyle name="Comma 2 4 2 4 3" xfId="2284" xr:uid="{70A5EE1B-36C1-48F6-9A3C-03F3EF9EFC69}"/>
    <cellStyle name="Comma 2 4 2 4 3 2" xfId="5958" xr:uid="{788D8D1B-0EFA-417E-B23E-17A2D2B2C151}"/>
    <cellStyle name="Comma 2 4 2 4 4" xfId="4348" xr:uid="{45EA740A-DA08-486F-A5C6-9881B01C0D4E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3" xfId="4839" xr:uid="{34E2ED29-83DB-4AFC-AEBC-1FB2CC453839}"/>
    <cellStyle name="Comma 2 4 2 5 3" xfId="2286" xr:uid="{466B9CCB-173F-4E72-9B3E-92A1EC3CB840}"/>
    <cellStyle name="Comma 2 4 2 5 3 2" xfId="5960" xr:uid="{C79F5331-950E-44F8-A848-24F68B892E0E}"/>
    <cellStyle name="Comma 2 4 2 5 4" xfId="4107" xr:uid="{BBE74484-17EB-4A55-808F-D925BFDCD027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3" xfId="4840" xr:uid="{BFF58A8E-B094-470C-A9B2-FA28991BCB2A}"/>
    <cellStyle name="Comma 2 4 2 7" xfId="2288" xr:uid="{3B01A77B-5E10-43E8-8F3F-8EEDF6F612D3}"/>
    <cellStyle name="Comma 2 4 2 7 2" xfId="5962" xr:uid="{A9B53D49-CEC7-4A48-BAD5-77111E9F76A8}"/>
    <cellStyle name="Comma 2 4 2 8" xfId="3739" xr:uid="{F6687CB2-330C-429A-B120-42472CE8F5BE}"/>
    <cellStyle name="Comma 2 4 3" xfId="24" xr:uid="{8627268F-B99A-435D-A94D-78ED1106B749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3" xfId="4841" xr:uid="{C1AB19BF-1228-40E8-8673-0B307731CEF4}"/>
    <cellStyle name="Comma 2 4 3 2 2 2 3" xfId="2290" xr:uid="{C7A7BD86-25D3-4AB3-92C3-5203C600256C}"/>
    <cellStyle name="Comma 2 4 3 2 2 2 3 2" xfId="5964" xr:uid="{CC09E501-E251-47F1-93AC-63B81FC2592B}"/>
    <cellStyle name="Comma 2 4 3 2 2 2 4" xfId="4349" xr:uid="{0DF520A3-AC38-466E-B1D0-5165F3C51DDE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3" xfId="4842" xr:uid="{DA6FAF23-897B-4796-A706-EB178D57C49E}"/>
    <cellStyle name="Comma 2 4 3 2 2 4" xfId="2292" xr:uid="{B32E2561-9C2B-4C35-B640-2977C7E89A87}"/>
    <cellStyle name="Comma 2 4 3 2 2 4 2" xfId="5966" xr:uid="{0B439801-03ED-4A9F-8970-A4ACEA14A72E}"/>
    <cellStyle name="Comma 2 4 3 2 2 5" xfId="4070" xr:uid="{A203CB34-647B-4D12-808D-61DB9DBC4FE0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3" xfId="4843" xr:uid="{EA2D9D64-EE0F-4F7A-BDBD-BFF5D576113D}"/>
    <cellStyle name="Comma 2 4 3 2 3 3" xfId="2294" xr:uid="{12B804B2-9AA5-4461-A108-D655EFEA7C8A}"/>
    <cellStyle name="Comma 2 4 3 2 3 3 2" xfId="5968" xr:uid="{6E2B5F03-E18E-4614-955A-C81D3A1DFDE0}"/>
    <cellStyle name="Comma 2 4 3 2 3 4" xfId="4350" xr:uid="{51C60C93-3A10-4036-A2DA-2073D75D770B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3" xfId="4844" xr:uid="{765CB491-2B2A-4676-AD68-474893964E06}"/>
    <cellStyle name="Comma 2 4 3 2 4 3" xfId="2296" xr:uid="{8DE75791-A9CB-40B8-9633-5DE250F46473}"/>
    <cellStyle name="Comma 2 4 3 2 4 3 2" xfId="5970" xr:uid="{23C9A15E-8E5C-44F6-9993-BAC923EBE182}"/>
    <cellStyle name="Comma 2 4 3 2 4 4" xfId="4248" xr:uid="{4E73D07C-5D58-4501-8F11-83FFE432AFC8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3" xfId="4845" xr:uid="{6B2602E6-F62D-48DF-B902-22B0C6DDA398}"/>
    <cellStyle name="Comma 2 4 3 2 6" xfId="2298" xr:uid="{4E974A82-8247-4DF8-8788-A54DE359ED8C}"/>
    <cellStyle name="Comma 2 4 3 2 6 2" xfId="5972" xr:uid="{64468D6A-236B-4389-8719-2D8C9C5232EB}"/>
    <cellStyle name="Comma 2 4 3 2 7" xfId="3880" xr:uid="{CD10B362-2D62-46C5-996F-ABFD9FE19313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3" xfId="4846" xr:uid="{CFD71D68-02B6-4910-BE0B-475FE3E4252C}"/>
    <cellStyle name="Comma 2 4 3 3 2 3" xfId="2300" xr:uid="{ADCEE9E5-0CCC-4CED-842E-91476A452E4F}"/>
    <cellStyle name="Comma 2 4 3 3 2 3 2" xfId="5974" xr:uid="{5E3DA191-4BC1-4E1B-822C-6BD49BDE0A3C}"/>
    <cellStyle name="Comma 2 4 3 3 2 4" xfId="4351" xr:uid="{28232D1B-39A9-4503-85ED-5DD2201DD89B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3" xfId="4847" xr:uid="{B6DEFBB6-0286-41A7-8E22-888E3ADBDEF6}"/>
    <cellStyle name="Comma 2 4 3 3 4" xfId="2302" xr:uid="{6349A6D1-EC7E-434B-BCA2-A4C2F3EEA9D1}"/>
    <cellStyle name="Comma 2 4 3 3 4 2" xfId="5976" xr:uid="{C2CBF9B6-AED9-49A3-9D39-9553B9EE542E}"/>
    <cellStyle name="Comma 2 4 3 3 5" xfId="3930" xr:uid="{892F7949-16FC-4F55-A86D-E65F3CE169D9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3" xfId="4848" xr:uid="{4F3D8BD7-DD8F-4FC9-9DE5-B599067A7EFB}"/>
    <cellStyle name="Comma 2 4 3 4 3" xfId="2304" xr:uid="{D7C8F9FD-04D3-4A55-8001-8FC097C14988}"/>
    <cellStyle name="Comma 2 4 3 4 3 2" xfId="5978" xr:uid="{5203CB78-BE04-4F4E-9B94-BCD1EFF2681A}"/>
    <cellStyle name="Comma 2 4 3 4 4" xfId="4352" xr:uid="{FBBBD753-400D-4621-9313-56AF0AD71CA2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3" xfId="4849" xr:uid="{4E00FD16-2E13-4F34-9513-014C819C283B}"/>
    <cellStyle name="Comma 2 4 3 5 3" xfId="2306" xr:uid="{38B2397E-BBBC-4F10-BB49-6E564708F4FB}"/>
    <cellStyle name="Comma 2 4 3 5 3 2" xfId="5980" xr:uid="{0EB1160C-0214-49BA-8569-0245222C6B70}"/>
    <cellStyle name="Comma 2 4 3 5 4" xfId="4108" xr:uid="{7703C6D9-72A4-4EE3-BC39-E1C12B5D1E6F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3" xfId="4850" xr:uid="{26E68B3B-C028-40EC-BEAB-57AD5327A556}"/>
    <cellStyle name="Comma 2 4 3 7" xfId="2308" xr:uid="{42335B7E-7DF2-453B-A8BC-D38F58804572}"/>
    <cellStyle name="Comma 2 4 3 7 2" xfId="5982" xr:uid="{289E3819-8DFD-4ED2-B665-8D1EE4BA82D4}"/>
    <cellStyle name="Comma 2 4 3 8" xfId="3740" xr:uid="{1C9013B3-52B1-4187-AD37-390601810FC1}"/>
    <cellStyle name="Comma 2 4 4" xfId="25" xr:uid="{633EAD96-CB24-4245-9893-28E2C942609F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3" xfId="4851" xr:uid="{C1A34890-76EC-4D59-918C-3019F438F718}"/>
    <cellStyle name="Comma 2 4 4 2 2 2 3" xfId="2310" xr:uid="{68A70AF7-FFBC-403F-BB10-B473763501E0}"/>
    <cellStyle name="Comma 2 4 4 2 2 2 3 2" xfId="5984" xr:uid="{025C3397-D57C-41D0-AB09-DD2841782A24}"/>
    <cellStyle name="Comma 2 4 4 2 2 2 4" xfId="4353" xr:uid="{5DA3E5FF-E43C-42FB-B2E0-AEC7AA6D5424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3" xfId="4852" xr:uid="{9F7C7ECB-A61F-48CD-A505-55D6B7C37FAD}"/>
    <cellStyle name="Comma 2 4 4 2 2 4" xfId="2312" xr:uid="{74F8DABC-692C-4470-939C-228699D568C5}"/>
    <cellStyle name="Comma 2 4 4 2 2 4 2" xfId="5986" xr:uid="{5FFD0D46-8F62-49EF-BF04-841127011C78}"/>
    <cellStyle name="Comma 2 4 4 2 2 5" xfId="4036" xr:uid="{2402CB1D-B53B-4664-B731-92F1965EDD3A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3" xfId="4853" xr:uid="{F3C5B8C4-7D72-4BE8-A897-1C347096530F}"/>
    <cellStyle name="Comma 2 4 4 2 3 3" xfId="2314" xr:uid="{4615F2EF-3892-4198-B680-AC99863839DB}"/>
    <cellStyle name="Comma 2 4 4 2 3 3 2" xfId="5988" xr:uid="{8CA0D77B-30E8-4453-9E6C-1C3E7DA26455}"/>
    <cellStyle name="Comma 2 4 4 2 3 4" xfId="4354" xr:uid="{BDD61482-173C-4FB7-8BF0-55614D7AE3E7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3" xfId="4854" xr:uid="{A86D3DAF-4B94-4C1E-B363-10DEE553827D}"/>
    <cellStyle name="Comma 2 4 4 2 4 3" xfId="2316" xr:uid="{2595ABF6-5FF5-491C-BEF8-E5BE2998D2A9}"/>
    <cellStyle name="Comma 2 4 4 2 4 3 2" xfId="5990" xr:uid="{4E4A1B0B-F8C8-4B94-8FBD-010A353BF50B}"/>
    <cellStyle name="Comma 2 4 4 2 4 4" xfId="4214" xr:uid="{E5B8731E-A1DB-4F5E-A00F-27BC45A11FAC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3" xfId="4855" xr:uid="{FC878214-022B-4F44-97CF-29C398357024}"/>
    <cellStyle name="Comma 2 4 4 2 6" xfId="2318" xr:uid="{4E809F96-22E5-4C2C-B2E7-FC834C4E95BC}"/>
    <cellStyle name="Comma 2 4 4 2 6 2" xfId="5992" xr:uid="{E77A7C2D-B84D-4DFE-AD80-8042B8D6AAE2}"/>
    <cellStyle name="Comma 2 4 4 2 7" xfId="3846" xr:uid="{E329F75E-4065-4BD6-B4A0-A4315B51B6E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3" xfId="4856" xr:uid="{BBCC5F6A-9C5A-4EDF-A668-BBFB14F0D9F2}"/>
    <cellStyle name="Comma 2 4 4 3 2 3" xfId="2320" xr:uid="{E4D8D3A5-B5C7-4348-9EDD-E9CFABADA367}"/>
    <cellStyle name="Comma 2 4 4 3 2 3 2" xfId="5994" xr:uid="{2DE8536A-BFA3-445E-B1D1-A4A901E037FB}"/>
    <cellStyle name="Comma 2 4 4 3 2 4" xfId="4355" xr:uid="{08BA92C8-E3BC-4899-93EC-AAB88DAE0A53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3" xfId="4857" xr:uid="{175BCAA1-B01E-474E-A8C9-5B26A69ED146}"/>
    <cellStyle name="Comma 2 4 4 3 4" xfId="2322" xr:uid="{9E15FC2D-8854-4F58-8B62-A94182C52F71}"/>
    <cellStyle name="Comma 2 4 4 3 4 2" xfId="5996" xr:uid="{EDF98715-D2EC-4C40-8EB9-385BEDA18B77}"/>
    <cellStyle name="Comma 2 4 4 3 5" xfId="3931" xr:uid="{2BB63FBB-3220-451F-BF2D-2656198345CB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3" xfId="4858" xr:uid="{0CFB887D-A3E6-4DB2-B323-FD02D1E32460}"/>
    <cellStyle name="Comma 2 4 4 4 3" xfId="2324" xr:uid="{A02AAACC-57EC-4E75-BFC4-6FA4102D608D}"/>
    <cellStyle name="Comma 2 4 4 4 3 2" xfId="5998" xr:uid="{C7393BBF-E5BA-478C-AC6A-F1171C3AA28F}"/>
    <cellStyle name="Comma 2 4 4 4 4" xfId="4356" xr:uid="{F672755E-9E1A-43D1-A71B-D39BCE39296E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3" xfId="4859" xr:uid="{9CF1A2CD-C111-4B53-8B95-1A73B0754D11}"/>
    <cellStyle name="Comma 2 4 4 5 3" xfId="2326" xr:uid="{F88E2E13-F4B1-454B-B6F4-35FDB1646190}"/>
    <cellStyle name="Comma 2 4 4 5 3 2" xfId="6000" xr:uid="{E4D13F06-47FB-4552-92D0-0A19585F57E6}"/>
    <cellStyle name="Comma 2 4 4 5 4" xfId="4109" xr:uid="{822335CF-13FC-4875-8349-D6BCCA09B1EA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3" xfId="4860" xr:uid="{EB327435-6D96-4A0B-9549-F925618F4DEE}"/>
    <cellStyle name="Comma 2 4 4 7" xfId="2328" xr:uid="{AFAAFFCC-1652-4BBE-95E0-3645FCAEB43B}"/>
    <cellStyle name="Comma 2 4 4 7 2" xfId="6002" xr:uid="{F933EC3E-4C88-4160-B182-C2C716052463}"/>
    <cellStyle name="Comma 2 4 4 8" xfId="3741" xr:uid="{29AE40BF-2D8A-4208-AD81-7C858D8B16BF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3" xfId="4861" xr:uid="{73DAA223-94A0-48D8-8591-07A5F4C4586B}"/>
    <cellStyle name="Comma 2 4 5 2 2 3" xfId="2330" xr:uid="{65CCA970-3A5A-4BBA-9C53-2A7D93B333FB}"/>
    <cellStyle name="Comma 2 4 5 2 2 3 2" xfId="6004" xr:uid="{17780B70-901D-4E10-A2D7-46C7A7C4CB1D}"/>
    <cellStyle name="Comma 2 4 5 2 2 4" xfId="4357" xr:uid="{2878AE63-0880-4A92-9FE7-01B7641D66DF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3" xfId="4862" xr:uid="{FA20E637-B51E-4824-8453-CB9AC0A7AB3B}"/>
    <cellStyle name="Comma 2 4 5 2 4" xfId="2332" xr:uid="{C29058B7-784C-456D-AC3A-91A5E004CFF0}"/>
    <cellStyle name="Comma 2 4 5 2 4 2" xfId="6006" xr:uid="{31BF2C78-1C1F-48FD-8FE0-E0FB184C045F}"/>
    <cellStyle name="Comma 2 4 5 2 5" xfId="4005" xr:uid="{79E0EBB7-5695-4C30-9229-6C14B82F7510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3" xfId="4863" xr:uid="{8EC776ED-E798-40D7-8532-55A0F99B882B}"/>
    <cellStyle name="Comma 2 4 5 3 3" xfId="2334" xr:uid="{4F189735-DE4C-46C0-99BC-1B30DE9CE4EF}"/>
    <cellStyle name="Comma 2 4 5 3 3 2" xfId="6008" xr:uid="{5DDFA097-2850-44E6-9DB3-C9CCA6E53479}"/>
    <cellStyle name="Comma 2 4 5 3 4" xfId="4358" xr:uid="{A4AAB8FE-473B-43A5-BA57-6BF09298BCFF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3" xfId="4864" xr:uid="{1AE81802-C603-4573-A42E-56D46E84B913}"/>
    <cellStyle name="Comma 2 4 5 4 3" xfId="2336" xr:uid="{AC845E4E-8FEB-4C7C-BE2C-EFC497721B39}"/>
    <cellStyle name="Comma 2 4 5 4 3 2" xfId="6010" xr:uid="{3FD1FBC3-FED4-441D-A7B3-44D7C96E86CC}"/>
    <cellStyle name="Comma 2 4 5 4 4" xfId="4183" xr:uid="{5C56276D-1CF7-4CA5-BF71-C801C7AC0356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3" xfId="4865" xr:uid="{4F26ACD7-30F7-44C3-A619-02C924F6F5D0}"/>
    <cellStyle name="Comma 2 4 5 6" xfId="2338" xr:uid="{E2B2667A-3BF4-4AC8-B0B5-AACD263AD983}"/>
    <cellStyle name="Comma 2 4 5 6 2" xfId="6012" xr:uid="{C194AC06-2685-441F-9A0A-657FFA3AF65A}"/>
    <cellStyle name="Comma 2 4 5 7" xfId="3815" xr:uid="{96BB5C1E-A1D4-4097-82D3-6417F56849B8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3" xfId="4866" xr:uid="{9D8FB29C-9159-4EF7-857B-5CD6A0056A7B}"/>
    <cellStyle name="Comma 2 4 6 2 3" xfId="2340" xr:uid="{85200072-9E04-4268-8FCC-C5B926F3D8C9}"/>
    <cellStyle name="Comma 2 4 6 2 3 2" xfId="6014" xr:uid="{8118D170-2A8C-4B4D-9DF7-0AC205C24A0E}"/>
    <cellStyle name="Comma 2 4 6 2 4" xfId="4359" xr:uid="{F017CEAB-B484-4A36-A348-2DFCEB675597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3" xfId="4867" xr:uid="{D8C17A8F-BAAB-44A8-A1E8-22D868170879}"/>
    <cellStyle name="Comma 2 4 6 4" xfId="2342" xr:uid="{2F0B2120-2477-4C39-AB96-AD7A58089771}"/>
    <cellStyle name="Comma 2 4 6 4 2" xfId="6016" xr:uid="{22B50A0F-BE50-4223-A74C-24C2BF2FBA93}"/>
    <cellStyle name="Comma 2 4 6 5" xfId="3928" xr:uid="{E320D9EB-0730-485F-BBDC-35E450AC7A5E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3" xfId="4868" xr:uid="{8E13F443-C38C-4C75-A5E0-722D51C8FB7E}"/>
    <cellStyle name="Comma 2 4 7 2 3" xfId="2344" xr:uid="{2BB242A6-A7A0-47F5-8D49-A4A857799791}"/>
    <cellStyle name="Comma 2 4 7 2 3 2" xfId="6018" xr:uid="{2388F359-9E9A-489D-97E9-6C31309B772C}"/>
    <cellStyle name="Comma 2 4 7 2 4" xfId="4360" xr:uid="{88872710-5C90-4429-BA97-5E9C95EBB36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3" xfId="4869" xr:uid="{F1D31D56-218B-409F-86F1-367DA8F84D50}"/>
    <cellStyle name="Comma 2 4 7 4" xfId="2346" xr:uid="{65C436E5-9973-4477-B4C6-6BD7E4548CF9}"/>
    <cellStyle name="Comma 2 4 7 4 2" xfId="6020" xr:uid="{80F5CBAF-7526-4575-AF2A-A3EC22E602FF}"/>
    <cellStyle name="Comma 2 4 7 5" xfId="3903" xr:uid="{AA41626C-A639-4CE6-A1B3-1D71ADE18214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3" xfId="4870" xr:uid="{44B0AFE2-18C4-4660-B767-DE1447B39DED}"/>
    <cellStyle name="Comma 2 4 8 3" xfId="2348" xr:uid="{F1ECC163-DEE9-4643-97FB-166871D63B01}"/>
    <cellStyle name="Comma 2 4 8 3 2" xfId="6022" xr:uid="{5B65A76C-215C-4911-9565-0281B177EEE4}"/>
    <cellStyle name="Comma 2 4 8 4" xfId="4361" xr:uid="{7F265BBD-F925-41AF-A482-A19A5448AB7B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3" xfId="4871" xr:uid="{3BF9E0D1-6E59-4E1C-A345-29E9B23F2D2C}"/>
    <cellStyle name="Comma 2 4 9 3" xfId="2350" xr:uid="{43C6BBBC-9788-4163-9B0A-46389C8E5C98}"/>
    <cellStyle name="Comma 2 4 9 3 2" xfId="6024" xr:uid="{0E02E3FC-B0B6-4D89-9B40-F5BC7AB088F3}"/>
    <cellStyle name="Comma 2 4 9 4" xfId="4106" xr:uid="{981F6F38-1928-4AFE-9C5F-2F6C62D26628}"/>
    <cellStyle name="Comma 2 5" xfId="26" xr:uid="{4CA555A4-5334-484D-B84B-B5264CBB66B2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3" xfId="4872" xr:uid="{1F097EBF-4AFA-49F4-8B97-0693014E2D2F}"/>
    <cellStyle name="Comma 2 5 2 2 2 3" xfId="2352" xr:uid="{613CD3CE-4CE7-4433-A6D4-1DB471B89B75}"/>
    <cellStyle name="Comma 2 5 2 2 2 3 2" xfId="6026" xr:uid="{94072CDC-2C3C-4B6E-BBD6-4FE27487935A}"/>
    <cellStyle name="Comma 2 5 2 2 2 4" xfId="4362" xr:uid="{41D5ED52-FBAE-4DE8-9F1E-FEB89583329C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3" xfId="4873" xr:uid="{058B50B9-7C0C-403F-A3B0-53CA083C8F3F}"/>
    <cellStyle name="Comma 2 5 2 2 4" xfId="2354" xr:uid="{B9E8B983-26D8-419E-9831-8F1939D802E7}"/>
    <cellStyle name="Comma 2 5 2 2 4 2" xfId="6028" xr:uid="{B9F9524E-EB36-46C6-AE36-573397482504}"/>
    <cellStyle name="Comma 2 5 2 2 5" xfId="4044" xr:uid="{88EF5177-0FDD-4565-B6BD-D54AD58CE634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3" xfId="4874" xr:uid="{8C865E52-716C-4E6D-BE24-373EE2AE936A}"/>
    <cellStyle name="Comma 2 5 2 3 3" xfId="2356" xr:uid="{E979B263-B393-473D-A0EC-B3249CB9182E}"/>
    <cellStyle name="Comma 2 5 2 3 3 2" xfId="6030" xr:uid="{D1EC5ADC-FA51-47D4-BEB2-B22CCC8A8754}"/>
    <cellStyle name="Comma 2 5 2 3 4" xfId="4363" xr:uid="{752FB5E7-0460-433B-8A05-537C6DA64104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3" xfId="4875" xr:uid="{9AB8F85A-52C2-49A0-BDC9-7838A5836DB5}"/>
    <cellStyle name="Comma 2 5 2 4 3" xfId="2358" xr:uid="{1A6D1157-4D74-4B18-8F2A-378CE04CFC83}"/>
    <cellStyle name="Comma 2 5 2 4 3 2" xfId="6032" xr:uid="{6EFF4A09-B590-48D8-AE1F-B5A28894443C}"/>
    <cellStyle name="Comma 2 5 2 4 4" xfId="4222" xr:uid="{F1BF7F3F-C5EB-4416-B3AE-2051594B73D6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3" xfId="4876" xr:uid="{B98E6FCC-4CDE-4645-A8DA-7D5EFEE19EB0}"/>
    <cellStyle name="Comma 2 5 2 6" xfId="2360" xr:uid="{4DF198A0-4717-4EF8-B3F2-38E981A6A28F}"/>
    <cellStyle name="Comma 2 5 2 6 2" xfId="6034" xr:uid="{C815EC89-3974-495B-BD9F-28FD559D5595}"/>
    <cellStyle name="Comma 2 5 2 7" xfId="3854" xr:uid="{D81F216A-633A-4889-8846-3916EEA3F2B2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3" xfId="4877" xr:uid="{9CD6BD17-2F2A-4689-8D52-1D5B667767EE}"/>
    <cellStyle name="Comma 2 5 3 2 3" xfId="2362" xr:uid="{403A13C6-2EBE-4032-A381-653A8002EE84}"/>
    <cellStyle name="Comma 2 5 3 2 3 2" xfId="6036" xr:uid="{30540AE8-2589-404F-8B2C-B3DEA48F657A}"/>
    <cellStyle name="Comma 2 5 3 2 4" xfId="4364" xr:uid="{FA2CBB9D-BF90-4148-BF36-987B9B2C829D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3" xfId="4878" xr:uid="{6DE065EE-778A-4276-AEC6-5012F68BB008}"/>
    <cellStyle name="Comma 2 5 3 4" xfId="2364" xr:uid="{A12658D4-1479-4433-8EE1-9CE728946899}"/>
    <cellStyle name="Comma 2 5 3 4 2" xfId="6038" xr:uid="{3E27AF41-6F7E-47D3-AA86-92E2AC859E80}"/>
    <cellStyle name="Comma 2 5 3 5" xfId="3932" xr:uid="{3864ADA9-62A0-44DA-84EC-D41F9EE157F0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3" xfId="4879" xr:uid="{303B402F-D11F-414E-BDEC-56201D79913B}"/>
    <cellStyle name="Comma 2 5 4 2 3" xfId="2366" xr:uid="{C8CB3036-87AF-44D0-AE33-0853A04D6E88}"/>
    <cellStyle name="Comma 2 5 4 2 3 2" xfId="6040" xr:uid="{7AAEA4BC-F02D-4ACD-AFDD-D0FCB306E76A}"/>
    <cellStyle name="Comma 2 5 4 2 4" xfId="4365" xr:uid="{1053C5F8-7FFF-48D0-87F8-2A1EBAA830D6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3" xfId="4880" xr:uid="{86DE2F8B-6887-4313-9AA4-C14C2385F8F8}"/>
    <cellStyle name="Comma 2 5 4 4" xfId="2368" xr:uid="{0A0E580E-192E-4210-BB99-B40512113431}"/>
    <cellStyle name="Comma 2 5 4 4 2" xfId="6042" xr:uid="{30F87067-32F7-404D-AC04-B9D09541CAA3}"/>
    <cellStyle name="Comma 2 5 4 5" xfId="3905" xr:uid="{8F841F21-32B9-4202-82D7-6232C629A337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3" xfId="4881" xr:uid="{01A9584D-3007-4DE5-BF98-E4903E3E55D8}"/>
    <cellStyle name="Comma 2 5 5 3" xfId="2370" xr:uid="{1ADA9075-BF5F-4FC2-8075-EA3ABB48A9E3}"/>
    <cellStyle name="Comma 2 5 5 3 2" xfId="6044" xr:uid="{5A609F9B-264E-437B-9AB5-5D23F8C4EB91}"/>
    <cellStyle name="Comma 2 5 5 4" xfId="4366" xr:uid="{32BFFB50-12B9-4E3C-ACBE-84109DDD4196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3" xfId="4882" xr:uid="{9CF3C914-9CCA-4B34-A85B-08FCAC39F648}"/>
    <cellStyle name="Comma 2 5 6 3" xfId="2372" xr:uid="{339E9D42-36C7-405C-B899-847129D08FE2}"/>
    <cellStyle name="Comma 2 5 6 3 2" xfId="6046" xr:uid="{A984B841-41D6-4521-8C30-9AFEB1B66453}"/>
    <cellStyle name="Comma 2 5 6 4" xfId="4110" xr:uid="{0811CD11-E42A-415F-A9AA-503A75E425BC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3" xfId="4883" xr:uid="{60133076-CD74-4594-A07C-E1E4E94EC0A0}"/>
    <cellStyle name="Comma 2 5 8" xfId="2374" xr:uid="{DFCD92F0-9738-434D-874F-89BB28AB0963}"/>
    <cellStyle name="Comma 2 5 8 2" xfId="6048" xr:uid="{E51A769A-3127-4A4C-B6D6-85DA55123C55}"/>
    <cellStyle name="Comma 2 5 9" xfId="3742" xr:uid="{1F351405-8876-4EFA-90D4-4D4BD1141619}"/>
    <cellStyle name="Comma 2 6" xfId="27" xr:uid="{5FD2878A-68B8-4454-B776-41986A134A99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3" xfId="4884" xr:uid="{7602F9C1-1D1D-4616-BA5F-E507F98DECC2}"/>
    <cellStyle name="Comma 2 6 2 2 2 3" xfId="2376" xr:uid="{16EC10F7-B8A8-4D82-9462-9964155101B3}"/>
    <cellStyle name="Comma 2 6 2 2 2 3 2" xfId="6050" xr:uid="{4F80F2B7-D0EF-47A3-87DA-1F5C524DA2DF}"/>
    <cellStyle name="Comma 2 6 2 2 2 4" xfId="4367" xr:uid="{376EE258-C037-4C58-80D6-153DDB18B536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3" xfId="4885" xr:uid="{C1FFA95A-35A0-49EE-9634-C1A39842A9B3}"/>
    <cellStyle name="Comma 2 6 2 2 4" xfId="2378" xr:uid="{3D0093E1-4E2E-409E-8A83-E37F7203113B}"/>
    <cellStyle name="Comma 2 6 2 2 4 2" xfId="6052" xr:uid="{B04BFEE2-C960-4FF3-A63F-948343110F99}"/>
    <cellStyle name="Comma 2 6 2 2 5" xfId="4064" xr:uid="{7AF48032-B8B2-4C70-AAB7-B67425067A95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3" xfId="4886" xr:uid="{247DDA7C-E5AC-42A2-A40B-F6858C093156}"/>
    <cellStyle name="Comma 2 6 2 3 3" xfId="2380" xr:uid="{9269D50A-204E-4D9C-A7DF-F0696181181D}"/>
    <cellStyle name="Comma 2 6 2 3 3 2" xfId="6054" xr:uid="{01BF65D7-653A-4616-A868-A1A2541D6D11}"/>
    <cellStyle name="Comma 2 6 2 3 4" xfId="4368" xr:uid="{09B080D9-44B2-4CEC-A72B-E315ED486707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3" xfId="4887" xr:uid="{2D60B1EA-FCE4-4425-A805-DBA128884604}"/>
    <cellStyle name="Comma 2 6 2 4 3" xfId="2382" xr:uid="{8FE13F4F-08D3-42BB-8DFA-27E0EBC6B288}"/>
    <cellStyle name="Comma 2 6 2 4 3 2" xfId="6056" xr:uid="{839309D0-C1BC-44BE-9803-CDA160E374BC}"/>
    <cellStyle name="Comma 2 6 2 4 4" xfId="4242" xr:uid="{38548377-4FC6-47C4-8A10-118F42E36DE4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3" xfId="4888" xr:uid="{306BCAF0-5EB0-4E5F-8FA5-6722B6AE25BE}"/>
    <cellStyle name="Comma 2 6 2 6" xfId="2384" xr:uid="{E30758E5-6AA1-4D86-B4D9-FAD0B358AD4D}"/>
    <cellStyle name="Comma 2 6 2 6 2" xfId="6058" xr:uid="{9E801748-D832-45BE-842A-1929266F4972}"/>
    <cellStyle name="Comma 2 6 2 7" xfId="3874" xr:uid="{0616D3C2-DDAF-424F-9F60-A787AA40A13B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3" xfId="4889" xr:uid="{A1E82B65-68C6-4894-9B65-DA433F5A4CBC}"/>
    <cellStyle name="Comma 2 6 3 2 3" xfId="2386" xr:uid="{36FDF64C-5D50-46A0-A5D5-95514D73EBEB}"/>
    <cellStyle name="Comma 2 6 3 2 3 2" xfId="6060" xr:uid="{CDDAD201-1E50-43A8-A0F6-76B2F6C25B1E}"/>
    <cellStyle name="Comma 2 6 3 2 4" xfId="4369" xr:uid="{9BB214BD-6E32-440B-9071-9D882F43AF19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3" xfId="4890" xr:uid="{BE65032F-1850-4071-9C1E-805BAE73ABB4}"/>
    <cellStyle name="Comma 2 6 3 4" xfId="2388" xr:uid="{E4F8DC03-4482-4682-8B50-4CB7728CE34A}"/>
    <cellStyle name="Comma 2 6 3 4 2" xfId="6062" xr:uid="{ACFD68A0-4508-4296-924F-D471528A91DA}"/>
    <cellStyle name="Comma 2 6 3 5" xfId="3933" xr:uid="{5755D84C-72AE-41F5-824C-181AD100D2D6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3" xfId="4891" xr:uid="{736BBF73-6258-4AAB-B1AD-643B410CA4B7}"/>
    <cellStyle name="Comma 2 6 4 2 3" xfId="2390" xr:uid="{A8F86941-1ABD-4F97-A379-5D840B005AB6}"/>
    <cellStyle name="Comma 2 6 4 2 3 2" xfId="6064" xr:uid="{5CA67327-3B04-4CDF-A76D-15CB6D828072}"/>
    <cellStyle name="Comma 2 6 4 2 4" xfId="4370" xr:uid="{F17A6A22-62A0-4BAE-A192-0AC8F778D3BA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3" xfId="4892" xr:uid="{C0511D04-66EB-40B9-B974-27A82FA1A6DB}"/>
    <cellStyle name="Comma 2 6 4 4" xfId="2392" xr:uid="{436A2645-85FA-431C-95AE-2689CAE9CD38}"/>
    <cellStyle name="Comma 2 6 4 4 2" xfId="6066" xr:uid="{EC502326-50BC-4A94-8FDC-2114251B3B76}"/>
    <cellStyle name="Comma 2 6 4 5" xfId="3907" xr:uid="{43D3D007-0CD8-4E0D-8CD3-EA6EFAFFDE61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3" xfId="4893" xr:uid="{430A1648-C8DE-48A8-B5AE-E0CA8D4A9390}"/>
    <cellStyle name="Comma 2 6 5 3" xfId="2394" xr:uid="{06C2E3EA-7B1E-4B99-9175-57A55DCD496E}"/>
    <cellStyle name="Comma 2 6 5 3 2" xfId="6068" xr:uid="{49A1ABDF-6CEC-4291-8031-DFB6FA688D37}"/>
    <cellStyle name="Comma 2 6 5 4" xfId="4371" xr:uid="{F704FA8C-5C49-49FA-934E-C6129CD078A9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3" xfId="4894" xr:uid="{BD236FC5-1F15-489E-9FAB-618E46C75B74}"/>
    <cellStyle name="Comma 2 6 6 3" xfId="2396" xr:uid="{D78159E5-0AB1-4AAB-86F5-F1BF43BCFB9A}"/>
    <cellStyle name="Comma 2 6 6 3 2" xfId="6070" xr:uid="{65E7F804-32F7-4F17-819A-2D104836ABCE}"/>
    <cellStyle name="Comma 2 6 6 4" xfId="4111" xr:uid="{E20B8A58-2BDD-48D7-9504-7BCB57824CAF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3" xfId="4895" xr:uid="{091762A7-50A2-4A03-9A97-8081CE0F95DE}"/>
    <cellStyle name="Comma 2 6 8" xfId="2398" xr:uid="{33BFEEBD-6631-46AE-B0E8-EB30ED66C1A6}"/>
    <cellStyle name="Comma 2 6 8 2" xfId="6072" xr:uid="{EC25E0A6-FBCB-4C73-9EC0-4BE17652AF58}"/>
    <cellStyle name="Comma 2 6 9" xfId="3743" xr:uid="{5C5D1F89-05A5-442B-91B0-26CCD55089DC}"/>
    <cellStyle name="Comma 2 7" xfId="28" xr:uid="{C76A5752-6828-46AE-8F6F-064281792C07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3" xfId="4896" xr:uid="{F0D12C67-AA64-4CD2-BB23-C7C165E2AB9C}"/>
    <cellStyle name="Comma 2 7 2 2 2 3" xfId="2400" xr:uid="{B2FED635-1FAC-4CFB-A09B-960E2663D414}"/>
    <cellStyle name="Comma 2 7 2 2 2 3 2" xfId="6074" xr:uid="{6AE2D8D5-7E1E-4822-AA94-8C61C84D1C59}"/>
    <cellStyle name="Comma 2 7 2 2 2 4" xfId="4372" xr:uid="{36EC2714-BBF1-4EBD-BAE5-905DAA44B81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3" xfId="4897" xr:uid="{7DD10DCF-5924-469C-9DBE-0ABEF092F8AE}"/>
    <cellStyle name="Comma 2 7 2 2 4" xfId="2402" xr:uid="{E7ED4E29-3AFF-4763-91E3-2D2F17AED250}"/>
    <cellStyle name="Comma 2 7 2 2 4 2" xfId="6076" xr:uid="{88BB3F44-E00B-477E-86CF-5888BC11BB72}"/>
    <cellStyle name="Comma 2 7 2 2 5" xfId="4020" xr:uid="{5C380044-7B22-4185-B416-8F03520FDDF4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3" xfId="4898" xr:uid="{BB0420F5-2482-4B81-B04A-C47BCCA7DFF7}"/>
    <cellStyle name="Comma 2 7 2 3 3" xfId="2404" xr:uid="{3E674160-0C32-4B0E-8A29-4F939AD4FF0C}"/>
    <cellStyle name="Comma 2 7 2 3 3 2" xfId="6078" xr:uid="{63C5E072-68DB-4887-9B25-6C2B89B9DBDA}"/>
    <cellStyle name="Comma 2 7 2 3 4" xfId="4373" xr:uid="{AE4AD567-6661-4DF3-8A19-492880CC02E2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3" xfId="4899" xr:uid="{14C71CFC-B800-4509-994D-B97B953FFD1F}"/>
    <cellStyle name="Comma 2 7 2 4 3" xfId="2406" xr:uid="{5FFBD3ED-ADAA-4995-B15C-6C4BC24A4531}"/>
    <cellStyle name="Comma 2 7 2 4 3 2" xfId="6080" xr:uid="{BC214F99-A700-4F12-B5E4-D40FDC906591}"/>
    <cellStyle name="Comma 2 7 2 4 4" xfId="4198" xr:uid="{D0BD99C7-4887-4762-8EDF-933C11241E28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3" xfId="4900" xr:uid="{7F4469C1-C6AF-4EA2-8828-B759CF7B902E}"/>
    <cellStyle name="Comma 2 7 2 6" xfId="2408" xr:uid="{6CC2215F-0AB4-4A9F-B518-28A3A060750C}"/>
    <cellStyle name="Comma 2 7 2 6 2" xfId="6082" xr:uid="{E0C7A567-B5B8-4214-BE8C-96B593248D4C}"/>
    <cellStyle name="Comma 2 7 2 7" xfId="3830" xr:uid="{4F43EF10-5D49-4BFA-AAA6-607C1AEF884B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3" xfId="4901" xr:uid="{78C99A0F-8583-4C9E-9A9F-B8DAFA55F26F}"/>
    <cellStyle name="Comma 2 7 3 2 3" xfId="2410" xr:uid="{84AF74CF-C6B0-4CD1-89AA-51D1286C1C2F}"/>
    <cellStyle name="Comma 2 7 3 2 3 2" xfId="6084" xr:uid="{AC282753-D721-42B6-9EEF-EFDF61A2B142}"/>
    <cellStyle name="Comma 2 7 3 2 4" xfId="4374" xr:uid="{0649189F-F1D2-4FBA-8C0D-766999DDC1B5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3" xfId="4902" xr:uid="{55AA6641-D809-442E-8A30-9C0DB6369DF6}"/>
    <cellStyle name="Comma 2 7 3 4" xfId="2412" xr:uid="{952961F0-14E3-4893-9BF4-4BF05742CA6F}"/>
    <cellStyle name="Comma 2 7 3 4 2" xfId="6086" xr:uid="{8DCD9E3D-EC66-443C-BFA1-71A494589BA9}"/>
    <cellStyle name="Comma 2 7 3 5" xfId="3934" xr:uid="{CDF3D480-CC31-43B0-A6B3-5882F18F3EAD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3" xfId="4903" xr:uid="{599E9030-C71E-48C6-8718-3312858AF7A0}"/>
    <cellStyle name="Comma 2 7 4 3" xfId="2414" xr:uid="{8B3A476B-CF35-46DD-BA34-CEDA565CD54B}"/>
    <cellStyle name="Comma 2 7 4 3 2" xfId="6088" xr:uid="{FF63377E-DC3F-4066-A04C-002452347AE7}"/>
    <cellStyle name="Comma 2 7 4 4" xfId="4375" xr:uid="{F66F389C-8192-4659-98E2-9E1089D1CDC0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3" xfId="4904" xr:uid="{331971B8-D880-4D92-9061-8CAF6AE49C52}"/>
    <cellStyle name="Comma 2 7 5 3" xfId="2416" xr:uid="{1572FF47-B4F6-4A87-AE12-35C67697FF6B}"/>
    <cellStyle name="Comma 2 7 5 3 2" xfId="6090" xr:uid="{404C2F28-3E79-4583-ABC6-5C86C5DBE389}"/>
    <cellStyle name="Comma 2 7 5 4" xfId="4112" xr:uid="{F784C5A5-A653-43FF-8B54-1DFC801A113F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3" xfId="4905" xr:uid="{8EDFF003-740B-49D7-868A-45DCBCBDFD42}"/>
    <cellStyle name="Comma 2 7 7" xfId="2418" xr:uid="{C0979733-CDC4-42EB-A05A-2F5D6E4DB58F}"/>
    <cellStyle name="Comma 2 7 7 2" xfId="6092" xr:uid="{5786E609-DB8D-4F0A-9C27-BFF4B23D395F}"/>
    <cellStyle name="Comma 2 7 8" xfId="3744" xr:uid="{D0C454E1-BB3D-4272-B0B7-BD05973638BB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3" xfId="4906" xr:uid="{2BBC4F9E-3990-45E1-87E5-9A5892F14472}"/>
    <cellStyle name="Comma 2 8 2 2 3" xfId="2420" xr:uid="{3620FD66-2BA0-4904-9D41-185A2649DA8D}"/>
    <cellStyle name="Comma 2 8 2 2 3 2" xfId="6094" xr:uid="{EE0F0436-32A5-44E3-9CB0-7C3936A800E4}"/>
    <cellStyle name="Comma 2 8 2 2 4" xfId="4376" xr:uid="{AEC7AA97-E913-4B76-A307-1519272C9376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3" xfId="4907" xr:uid="{F03311FF-F1F1-4062-BC75-92ADB4F99EEA}"/>
    <cellStyle name="Comma 2 8 2 4" xfId="2422" xr:uid="{3BD84287-D22F-4BE0-A8B6-AC160ED55956}"/>
    <cellStyle name="Comma 2 8 2 4 2" xfId="6096" xr:uid="{8C69ED04-0964-4192-8218-171AB9FD4FFB}"/>
    <cellStyle name="Comma 2 8 2 5" xfId="3999" xr:uid="{2F164084-ACDA-4156-BF59-F547C55F22DA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3" xfId="4908" xr:uid="{FA186196-4094-4D67-AE34-9C9B0B66DCC4}"/>
    <cellStyle name="Comma 2 8 3 3" xfId="2424" xr:uid="{1CEE7A02-228A-4B9A-8680-0C4AD942BF3B}"/>
    <cellStyle name="Comma 2 8 3 3 2" xfId="6098" xr:uid="{FB724FC2-F50B-42CD-851D-F85F23DFF2C5}"/>
    <cellStyle name="Comma 2 8 3 4" xfId="4377" xr:uid="{ECBC47B7-0E28-4C63-BF4C-7E9AB0E01F4F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3" xfId="4909" xr:uid="{344AC9D9-8E34-44A1-BF59-C3DFF44A4250}"/>
    <cellStyle name="Comma 2 8 4 3" xfId="2426" xr:uid="{63ECE20C-675F-4AFA-9242-9CF4859BC94D}"/>
    <cellStyle name="Comma 2 8 4 3 2" xfId="6100" xr:uid="{C6C564C2-EE6D-4B8E-A1C2-A4E2AA072F3D}"/>
    <cellStyle name="Comma 2 8 4 4" xfId="4177" xr:uid="{80FC623D-5F87-4BCE-B0CD-A2024767FB49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3" xfId="4910" xr:uid="{BC990703-2F72-4BE6-BD4A-078E556719A1}"/>
    <cellStyle name="Comma 2 8 6" xfId="2428" xr:uid="{F95893F4-4264-4096-9C50-F315269471BD}"/>
    <cellStyle name="Comma 2 8 6 2" xfId="6102" xr:uid="{1A64E5E5-5A84-4A5B-855A-AC9FFD97B3DC}"/>
    <cellStyle name="Comma 2 8 7" xfId="3809" xr:uid="{0E9427F7-F0E0-491D-BE3F-64CBFCBC4195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3" xfId="4911" xr:uid="{E32B7373-44F3-41AC-AE5D-F5CF18CAED30}"/>
    <cellStyle name="Comma 2 9 2 3" xfId="2430" xr:uid="{B54FA9E9-35E6-4E38-B45A-AF72C12776FC}"/>
    <cellStyle name="Comma 2 9 2 3 2" xfId="6104" xr:uid="{68E181FF-737D-4A1C-ACF6-4EBBC91B5D2F}"/>
    <cellStyle name="Comma 2 9 2 4" xfId="4378" xr:uid="{986B4341-9EF3-483B-82E1-EEE063C6BA0A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3" xfId="4912" xr:uid="{DE92F347-1190-44CC-8FBF-D43C4F5F4C81}"/>
    <cellStyle name="Comma 2 9 4" xfId="2432" xr:uid="{8B5DF049-754A-429D-8E01-39F99A4EB55C}"/>
    <cellStyle name="Comma 2 9 4 2" xfId="6106" xr:uid="{D2A87A6D-010C-40C5-8C8D-2E93DFB3E318}"/>
    <cellStyle name="Comma 2 9 5" xfId="3911" xr:uid="{32BE1C69-4ABF-4F01-8AAE-88203AE064D3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3" xfId="4913" xr:uid="{ADA242E1-D8EC-4720-90A2-6BBEF70BEABB}"/>
    <cellStyle name="Comma 3 10 3" xfId="2434" xr:uid="{AAA33E58-95F9-4B7C-9C07-C9CA59E9EE20}"/>
    <cellStyle name="Comma 3 10 3 2" xfId="6108" xr:uid="{0F92E61E-BDA0-474F-A498-8BCBD874E5AE}"/>
    <cellStyle name="Comma 3 10 4" xfId="4379" xr:uid="{66486396-A1B3-463F-925D-5D6DD95EA38E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3" xfId="4914" xr:uid="{7CB3EE94-2CA1-45A4-AD51-1C9ABDB22466}"/>
    <cellStyle name="Comma 3 11 3" xfId="2436" xr:uid="{462B53C3-3D78-4462-9409-BA158FBFCCE1}"/>
    <cellStyle name="Comma 3 11 3 2" xfId="6110" xr:uid="{1D2DF6AF-3C88-43F6-92B5-42E8091B21CA}"/>
    <cellStyle name="Comma 3 11 4" xfId="4113" xr:uid="{2EF17708-7809-42C4-9E61-FD1EDC5DF24A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3" xfId="4915" xr:uid="{198824AA-89A6-4473-859D-DAF69848938B}"/>
    <cellStyle name="Comma 3 13" xfId="2438" xr:uid="{57E9BBDB-2F0B-4E5A-9890-DC77192B5B85}"/>
    <cellStyle name="Comma 3 13 2" xfId="6112" xr:uid="{A4616ED7-17CB-455D-9DB6-C2E987A41F00}"/>
    <cellStyle name="Comma 3 14" xfId="3745" xr:uid="{16AA7FFC-0ADF-47F1-8641-A8ABB2210239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1" xfId="3746" xr:uid="{81AAA541-93F8-439E-BF9A-A289AD9BDF69}"/>
    <cellStyle name="Comma 3 2 2" xfId="31" xr:uid="{DC7BD375-13A8-421E-9FC8-0D113552AB3C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3" xfId="4916" xr:uid="{68B0AA77-5E0A-4E3B-9E0F-6AA3040A539E}"/>
    <cellStyle name="Comma 3 2 2 2 2 2 3" xfId="2441" xr:uid="{B8D10CAA-6330-48EB-A63D-807E350813DA}"/>
    <cellStyle name="Comma 3 2 2 2 2 2 3 2" xfId="6115" xr:uid="{B53D788E-360D-4619-B855-B0B0EAD3D550}"/>
    <cellStyle name="Comma 3 2 2 2 2 2 4" xfId="4380" xr:uid="{F3A4EB02-84DD-4655-945C-1D24CB32AEC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3" xfId="4917" xr:uid="{21AF10CF-FD4C-430A-ABBD-876FB3A2537D}"/>
    <cellStyle name="Comma 3 2 2 2 2 4" xfId="2443" xr:uid="{E2DBF500-258E-4658-9F69-C8394B3D8A39}"/>
    <cellStyle name="Comma 3 2 2 2 2 4 2" xfId="6117" xr:uid="{F72C5F03-2050-4DE2-9ADB-12172C68D993}"/>
    <cellStyle name="Comma 3 2 2 2 2 5" xfId="4059" xr:uid="{9DF7C862-EE13-47B9-AD79-7D4ED5D93A86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3" xfId="4918" xr:uid="{B896BEAF-A124-48B8-8B7C-7D3AB82BE0DA}"/>
    <cellStyle name="Comma 3 2 2 2 3 3" xfId="2445" xr:uid="{73CE9C65-262C-436B-AADB-F784EFECD3D4}"/>
    <cellStyle name="Comma 3 2 2 2 3 3 2" xfId="6119" xr:uid="{C5A68F51-2E6B-46B5-A3E7-908AB791BE66}"/>
    <cellStyle name="Comma 3 2 2 2 3 4" xfId="4381" xr:uid="{177959A2-FFF9-4807-8F02-9F7177792591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3" xfId="4919" xr:uid="{5A55C9A2-47EC-49CF-8E8A-11E34FE10128}"/>
    <cellStyle name="Comma 3 2 2 2 4 3" xfId="2447" xr:uid="{CFDB9283-C050-41EE-A721-BD6C963F3E08}"/>
    <cellStyle name="Comma 3 2 2 2 4 3 2" xfId="6121" xr:uid="{098D8754-0A15-4363-96BB-F4DE7A9448FC}"/>
    <cellStyle name="Comma 3 2 2 2 4 4" xfId="4237" xr:uid="{E730D9F3-AEFB-4F3F-80F1-6D48C349F077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3" xfId="4920" xr:uid="{C035B9A6-CA50-4B74-A00E-7F74FFC15B54}"/>
    <cellStyle name="Comma 3 2 2 2 6" xfId="2449" xr:uid="{463B53B7-07A0-4B61-BA19-5B428210B1C6}"/>
    <cellStyle name="Comma 3 2 2 2 6 2" xfId="6123" xr:uid="{BD701A85-9459-48F5-AEF3-E6DF708679E9}"/>
    <cellStyle name="Comma 3 2 2 2 7" xfId="3869" xr:uid="{941E195C-FC3E-47CA-A899-052EA93C781F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3" xfId="4921" xr:uid="{2534B400-2594-4DC6-8B8F-FC4A1564AB26}"/>
    <cellStyle name="Comma 3 2 2 3 2 3" xfId="2451" xr:uid="{78C396C8-3894-4FA0-838E-539E731632DF}"/>
    <cellStyle name="Comma 3 2 2 3 2 3 2" xfId="6125" xr:uid="{B5458968-A174-41E0-A5B3-6FF3788F5581}"/>
    <cellStyle name="Comma 3 2 2 3 2 4" xfId="4382" xr:uid="{14CFA4A7-282D-4A3D-80EC-15694B20EA0D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3" xfId="4922" xr:uid="{AECD977B-5B42-436C-8A9E-F70FC2E64802}"/>
    <cellStyle name="Comma 3 2 2 3 4" xfId="2453" xr:uid="{C95542D9-FA5C-4F41-8C19-AC6D450913A2}"/>
    <cellStyle name="Comma 3 2 2 3 4 2" xfId="6127" xr:uid="{26ADA72F-4D38-49F4-B6CB-789567360E33}"/>
    <cellStyle name="Comma 3 2 2 3 5" xfId="3937" xr:uid="{254E2A1D-89FD-4C0D-BF7F-5BE20E9D8C25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3" xfId="4923" xr:uid="{BD767C93-05F1-4FD5-AD75-0AB1DFD5215F}"/>
    <cellStyle name="Comma 3 2 2 4 3" xfId="2455" xr:uid="{EAA4DE85-2BDD-4426-9808-1851F7536A80}"/>
    <cellStyle name="Comma 3 2 2 4 3 2" xfId="6129" xr:uid="{1FF25E4C-D0B4-4B46-8E68-2CA19FC7E47A}"/>
    <cellStyle name="Comma 3 2 2 4 4" xfId="4383" xr:uid="{2FB4B782-5B8C-4E0E-819E-5AAF094F6E8A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3" xfId="4924" xr:uid="{E5E5AAF2-2C80-4742-8B22-8774F5352B4C}"/>
    <cellStyle name="Comma 3 2 2 5 3" xfId="2457" xr:uid="{41F89A8A-1C8B-444E-B26D-EC87D9952BE0}"/>
    <cellStyle name="Comma 3 2 2 5 3 2" xfId="6131" xr:uid="{7AD9E878-1D58-4052-AD3C-0E14DECAF9EB}"/>
    <cellStyle name="Comma 3 2 2 5 4" xfId="4115" xr:uid="{8E07001E-F09E-4AC8-9380-8CDD4E41AD72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3" xfId="4925" xr:uid="{2A62535D-48B4-4493-8C10-065291F7E21D}"/>
    <cellStyle name="Comma 3 2 2 7" xfId="2459" xr:uid="{D520346C-082C-4212-B905-91404C571B0B}"/>
    <cellStyle name="Comma 3 2 2 7 2" xfId="6133" xr:uid="{56F4170A-9D0B-4AE8-87C3-C1740499D49C}"/>
    <cellStyle name="Comma 3 2 2 8" xfId="3747" xr:uid="{6D6FE5BF-79C0-45F7-AE22-93152523E90B}"/>
    <cellStyle name="Comma 3 2 3" xfId="32" xr:uid="{3E4BC3B9-1557-4592-BB1E-0F47B1E4DE74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3" xfId="4926" xr:uid="{F17E8E1F-BBE3-420F-A4E9-2123C38EC782}"/>
    <cellStyle name="Comma 3 2 3 2 2 2 3" xfId="2461" xr:uid="{62AF6256-9EFB-4A9D-BEBF-B3D05F7EF592}"/>
    <cellStyle name="Comma 3 2 3 2 2 2 3 2" xfId="6135" xr:uid="{CFB116F1-64FF-459D-B34F-29DA9188B813}"/>
    <cellStyle name="Comma 3 2 3 2 2 2 4" xfId="4384" xr:uid="{0DDCC201-2200-4810-AB7D-1F2CD0C541E3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3" xfId="4927" xr:uid="{1BD2A427-356B-4CF6-9F3A-BF7F1DE7C780}"/>
    <cellStyle name="Comma 3 2 3 2 2 4" xfId="2463" xr:uid="{159F9192-417D-481B-91D7-E0CD66C941C1}"/>
    <cellStyle name="Comma 3 2 3 2 2 4 2" xfId="6137" xr:uid="{2EE7AA86-E45A-41F4-B3DD-28802915926C}"/>
    <cellStyle name="Comma 3 2 3 2 2 5" xfId="4079" xr:uid="{4141C7E5-B23F-4ED1-9A59-61AA3F34DF8A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3" xfId="4928" xr:uid="{30DB24C8-291E-49D2-94D9-6380FBD0EB65}"/>
    <cellStyle name="Comma 3 2 3 2 3 3" xfId="2465" xr:uid="{E9A372C7-157F-4BD3-97BA-12252FACAF1A}"/>
    <cellStyle name="Comma 3 2 3 2 3 3 2" xfId="6139" xr:uid="{18CA5CE6-2C9B-4C8A-A26C-1D4430F94DF6}"/>
    <cellStyle name="Comma 3 2 3 2 3 4" xfId="4385" xr:uid="{C4796395-5150-4548-9029-C161D0939C8A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3" xfId="4929" xr:uid="{56F11D89-89D0-4F79-BDBE-26DC20F3D34C}"/>
    <cellStyle name="Comma 3 2 3 2 4 3" xfId="2467" xr:uid="{1750F87B-CF20-48E0-808D-307848A1AC1F}"/>
    <cellStyle name="Comma 3 2 3 2 4 3 2" xfId="6141" xr:uid="{6CB7DC59-9CE4-4124-ADFD-44CEE661759C}"/>
    <cellStyle name="Comma 3 2 3 2 4 4" xfId="4257" xr:uid="{D27D1600-097C-4B9C-9C9D-EF102E4DF52E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3" xfId="4930" xr:uid="{3B50DD88-BCC5-441E-B9D6-9342E63AFBE5}"/>
    <cellStyle name="Comma 3 2 3 2 6" xfId="2469" xr:uid="{22CB5E84-5B66-4625-A2D4-DEE6604D675B}"/>
    <cellStyle name="Comma 3 2 3 2 6 2" xfId="6143" xr:uid="{8F452C76-9116-44CA-ABE9-94B1C289453C}"/>
    <cellStyle name="Comma 3 2 3 2 7" xfId="3889" xr:uid="{CC58FEAA-CDDA-4216-ACBD-C4F1C5D42F03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3" xfId="4931" xr:uid="{C6C733A8-73C2-4D4F-A844-8DA4C2FFF6BD}"/>
    <cellStyle name="Comma 3 2 3 3 2 3" xfId="2471" xr:uid="{2C04AA72-D5ED-472D-8924-29F717AEB657}"/>
    <cellStyle name="Comma 3 2 3 3 2 3 2" xfId="6145" xr:uid="{3B47D4DA-1392-4C2E-A599-24EB0C84BB36}"/>
    <cellStyle name="Comma 3 2 3 3 2 4" xfId="4386" xr:uid="{BC79738A-3CEF-45EA-8D1F-218E621730CB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3" xfId="4932" xr:uid="{9C1C4539-065C-4ECC-8A4A-9A2421F99C8D}"/>
    <cellStyle name="Comma 3 2 3 3 4" xfId="2473" xr:uid="{EA8E3558-CE03-467C-8BCF-7B73D06D73C6}"/>
    <cellStyle name="Comma 3 2 3 3 4 2" xfId="6147" xr:uid="{4D3D3826-97D9-46A5-8765-2531B3D1A79E}"/>
    <cellStyle name="Comma 3 2 3 3 5" xfId="3938" xr:uid="{EA8A4445-01BA-42F5-97C2-871938C8AE60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3" xfId="4933" xr:uid="{180D599A-AB89-4073-B0AB-B8C3651B2AFC}"/>
    <cellStyle name="Comma 3 2 3 4 3" xfId="2475" xr:uid="{16AFCA0D-C227-4819-AA3A-8614743393D0}"/>
    <cellStyle name="Comma 3 2 3 4 3 2" xfId="6149" xr:uid="{5C596792-82B4-4B5E-AC56-0DBC9E04DAB2}"/>
    <cellStyle name="Comma 3 2 3 4 4" xfId="4387" xr:uid="{B645DA87-78FF-4161-B047-E291C8799A9F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3" xfId="4934" xr:uid="{1BADE8A3-913C-41CA-8AB1-0266F385E66E}"/>
    <cellStyle name="Comma 3 2 3 5 3" xfId="2477" xr:uid="{F0AF8E4F-8625-4E87-9521-9D2AAB0CE192}"/>
    <cellStyle name="Comma 3 2 3 5 3 2" xfId="6151" xr:uid="{F56C48A0-ED35-4DBF-807C-3943623EEEBE}"/>
    <cellStyle name="Comma 3 2 3 5 4" xfId="4116" xr:uid="{C444EC7B-DC96-47BD-A8F7-53731CEC21CF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3" xfId="4935" xr:uid="{799496C3-CB66-4CE1-94EA-EBEA0E2BE350}"/>
    <cellStyle name="Comma 3 2 3 7" xfId="2479" xr:uid="{5F656470-BB5E-4A99-B2CC-D740D1BB8916}"/>
    <cellStyle name="Comma 3 2 3 7 2" xfId="6153" xr:uid="{A0782776-8D33-4097-9C8D-A7736B72C1AD}"/>
    <cellStyle name="Comma 3 2 3 8" xfId="3748" xr:uid="{B7E7CB68-D2A9-4DCF-A8D3-DF173FF497AC}"/>
    <cellStyle name="Comma 3 2 4" xfId="33" xr:uid="{49654A10-4DF9-4E55-9B6B-98030B0BD3B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3" xfId="4936" xr:uid="{851856D9-FB81-43BE-92F7-57E2A3A31D3C}"/>
    <cellStyle name="Comma 3 2 4 2 2 2 3" xfId="2481" xr:uid="{F62829C1-7FE8-4422-9DA1-B612AC4C54E1}"/>
    <cellStyle name="Comma 3 2 4 2 2 2 3 2" xfId="6155" xr:uid="{CBC76FFF-E1D7-459D-8230-6A572EB9D61C}"/>
    <cellStyle name="Comma 3 2 4 2 2 2 4" xfId="4388" xr:uid="{3515A883-DD7F-44DE-8A39-F4A28A2BEB1C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3" xfId="4937" xr:uid="{18AE1E5C-30AE-431C-A72A-B90AF86C8873}"/>
    <cellStyle name="Comma 3 2 4 2 2 4" xfId="2483" xr:uid="{11DA0EEA-2B2A-4E10-A350-EB0CB1EA0F33}"/>
    <cellStyle name="Comma 3 2 4 2 2 4 2" xfId="6157" xr:uid="{21B83FF5-9215-4586-9D6A-9BC4AC4FFECA}"/>
    <cellStyle name="Comma 3 2 4 2 2 5" xfId="4029" xr:uid="{E3D809DA-B0A2-4256-8715-193B9C4A41C2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3" xfId="4938" xr:uid="{5CB23BCB-52AB-43FF-A272-9656B3131558}"/>
    <cellStyle name="Comma 3 2 4 2 3 3" xfId="2485" xr:uid="{E66917D1-D672-4F49-9CA3-B8309D74F0F4}"/>
    <cellStyle name="Comma 3 2 4 2 3 3 2" xfId="6159" xr:uid="{3FCA02BD-63B8-4390-A09D-BBFE3BBC6E41}"/>
    <cellStyle name="Comma 3 2 4 2 3 4" xfId="4389" xr:uid="{8E2558F2-5932-438E-820D-1D5D3CF20B57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3" xfId="4939" xr:uid="{714A09C5-FDA5-4596-9F5A-CB003631E7D7}"/>
    <cellStyle name="Comma 3 2 4 2 4 3" xfId="2487" xr:uid="{5FC6E00B-8B0C-45E3-888F-F3A5DE66BA52}"/>
    <cellStyle name="Comma 3 2 4 2 4 3 2" xfId="6161" xr:uid="{BAEEAC69-6259-4E97-BC76-ED80DA164F7B}"/>
    <cellStyle name="Comma 3 2 4 2 4 4" xfId="4207" xr:uid="{2FC4DCCE-C950-47A6-A820-39077DF833E2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3" xfId="4940" xr:uid="{888A9860-3BA7-4EB4-A8B2-16F96EA00686}"/>
    <cellStyle name="Comma 3 2 4 2 6" xfId="2489" xr:uid="{AF3FC0E5-C49A-4ED1-8658-801C12074A61}"/>
    <cellStyle name="Comma 3 2 4 2 6 2" xfId="6163" xr:uid="{A12099B5-F009-4DC8-BC67-7F20096202A6}"/>
    <cellStyle name="Comma 3 2 4 2 7" xfId="3839" xr:uid="{F1488091-EBD3-4C4A-8383-132783E1A1B1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3" xfId="4941" xr:uid="{FF794372-D452-4F4F-82F1-3C1C1425E563}"/>
    <cellStyle name="Comma 3 2 4 3 2 3" xfId="2491" xr:uid="{E398ACBA-DB76-448E-90F8-EEAD270D8734}"/>
    <cellStyle name="Comma 3 2 4 3 2 3 2" xfId="6165" xr:uid="{6744426C-1D16-4051-B096-73987F01B3CC}"/>
    <cellStyle name="Comma 3 2 4 3 2 4" xfId="4390" xr:uid="{9A849DB8-DF5C-4082-B545-BA3C8F7D97B1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3" xfId="4942" xr:uid="{572142E6-6E50-4873-B498-3654D6135D10}"/>
    <cellStyle name="Comma 3 2 4 3 4" xfId="2493" xr:uid="{99E380F2-BFB7-429B-9DC2-1225E71A7C59}"/>
    <cellStyle name="Comma 3 2 4 3 4 2" xfId="6167" xr:uid="{D0C7B498-417C-47A0-8BC5-5CA43006B6AC}"/>
    <cellStyle name="Comma 3 2 4 3 5" xfId="3939" xr:uid="{6FF0408C-5591-4967-96DC-B68CA918B46E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3" xfId="4943" xr:uid="{2C5AF76F-318F-4835-87D1-B481073E5F19}"/>
    <cellStyle name="Comma 3 2 4 4 3" xfId="2495" xr:uid="{B701FE57-64BF-4333-9ECB-CC0A63935BD8}"/>
    <cellStyle name="Comma 3 2 4 4 3 2" xfId="6169" xr:uid="{D100ED12-6912-41FA-8F36-DC6D37DE1F09}"/>
    <cellStyle name="Comma 3 2 4 4 4" xfId="4391" xr:uid="{CF3B3DC0-5ECC-4D62-A738-64D9F0E928DA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3" xfId="4944" xr:uid="{93D8538F-14E0-4B36-965D-1559B6FC0FD9}"/>
    <cellStyle name="Comma 3 2 4 5 3" xfId="2497" xr:uid="{924D3C6D-873F-45BE-8D44-BF2BC0C048CC}"/>
    <cellStyle name="Comma 3 2 4 5 3 2" xfId="6171" xr:uid="{F86C0B42-361B-4DA4-8DA5-C70AF0CCE222}"/>
    <cellStyle name="Comma 3 2 4 5 4" xfId="4117" xr:uid="{B0269BC7-8BF4-4837-8926-5AD7FCAF903A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3" xfId="4945" xr:uid="{CC6777FA-A9B6-4679-A368-80A5AD4F149E}"/>
    <cellStyle name="Comma 3 2 4 7" xfId="2499" xr:uid="{EEA98DBE-CEAC-41BA-9CAD-7DF6AD183D07}"/>
    <cellStyle name="Comma 3 2 4 7 2" xfId="6173" xr:uid="{9DF8E995-8959-4F2F-88BE-C6ABD3951454}"/>
    <cellStyle name="Comma 3 2 4 8" xfId="3749" xr:uid="{C91759F1-016F-4105-921B-510A26D04D61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3" xfId="4946" xr:uid="{84DC890B-830F-4506-9473-1CCA063F0CBC}"/>
    <cellStyle name="Comma 3 2 5 2 2 3" xfId="2501" xr:uid="{FD8444B2-9812-4135-8A7D-995518E7DD72}"/>
    <cellStyle name="Comma 3 2 5 2 2 3 2" xfId="6175" xr:uid="{19FA6BA1-55C0-4436-B596-5662E9807AB7}"/>
    <cellStyle name="Comma 3 2 5 2 2 4" xfId="4392" xr:uid="{768F7ED8-FD41-498C-AE58-3D4E00D4614E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3" xfId="4947" xr:uid="{A062B349-F4C5-437F-81E5-653AF003B1E3}"/>
    <cellStyle name="Comma 3 2 5 2 4" xfId="2503" xr:uid="{674D6C8D-6E34-4BFD-A0ED-7ECEEE3BFADA}"/>
    <cellStyle name="Comma 3 2 5 2 4 2" xfId="6177" xr:uid="{F25DAC57-C32C-4DBC-AB62-8A53E6BEDF23}"/>
    <cellStyle name="Comma 3 2 5 2 5" xfId="4014" xr:uid="{21257CF4-7E7C-4EDC-8783-C550404E319E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3" xfId="4948" xr:uid="{7775FA98-5EE3-4526-8FA6-D1A1BE5CD7BF}"/>
    <cellStyle name="Comma 3 2 5 3 3" xfId="2505" xr:uid="{3EF09D62-26FF-4D2C-B6E0-FD7F43F12D1B}"/>
    <cellStyle name="Comma 3 2 5 3 3 2" xfId="6179" xr:uid="{3FB3A811-AC36-4A46-B638-3A82F7A36BF0}"/>
    <cellStyle name="Comma 3 2 5 3 4" xfId="4393" xr:uid="{3E5E6E41-A67E-4D1F-A1EE-DDAE0F6F1C28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3" xfId="4949" xr:uid="{E30B24AF-5D75-4B3A-A5E0-F89EE30D59C9}"/>
    <cellStyle name="Comma 3 2 5 4 3" xfId="2507" xr:uid="{391942B8-A04A-466B-BE30-1C9A94608422}"/>
    <cellStyle name="Comma 3 2 5 4 3 2" xfId="6181" xr:uid="{39C4B3EB-4A0E-4A4A-BB45-E34CD847C9CA}"/>
    <cellStyle name="Comma 3 2 5 4 4" xfId="4192" xr:uid="{183089CB-FF96-4EDB-9D69-D97B68E18AA8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3" xfId="4950" xr:uid="{FD205F06-F71E-4CFD-B31D-B7356AF83E4F}"/>
    <cellStyle name="Comma 3 2 5 6" xfId="2509" xr:uid="{86A5CFAE-19CC-4332-AECB-A4B8C5AEFF9C}"/>
    <cellStyle name="Comma 3 2 5 6 2" xfId="6183" xr:uid="{A188A841-1C05-4D97-8FE6-EA620C6170C7}"/>
    <cellStyle name="Comma 3 2 5 7" xfId="3824" xr:uid="{C2D7F720-678F-4EF7-9726-D77031F483B9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3" xfId="4951" xr:uid="{18F63332-6C99-4F7A-8CF0-369DBF28E708}"/>
    <cellStyle name="Comma 3 2 6 2 3" xfId="2511" xr:uid="{4613CAD1-5992-4116-AB3E-3E87F542F785}"/>
    <cellStyle name="Comma 3 2 6 2 3 2" xfId="6185" xr:uid="{49577E61-F3A0-477F-8385-3167AC653098}"/>
    <cellStyle name="Comma 3 2 6 2 4" xfId="4394" xr:uid="{2836EAF2-1B9C-48E5-92F7-79B1CAABDE24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3" xfId="4952" xr:uid="{E59D749A-E074-4C76-92AE-D4831FA0E6BD}"/>
    <cellStyle name="Comma 3 2 6 4" xfId="2513" xr:uid="{4C7F81C5-DAFE-489F-BD79-A2903D0EC7CB}"/>
    <cellStyle name="Comma 3 2 6 4 2" xfId="6187" xr:uid="{B3650597-ED25-49AA-8030-DF2C17C46D6C}"/>
    <cellStyle name="Comma 3 2 6 5" xfId="3936" xr:uid="{5ABFD3BC-4C8D-45E0-B97A-BCDDDECBC7E7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3" xfId="4953" xr:uid="{127FFE62-8CAC-4C2C-A2FB-2694AA15B268}"/>
    <cellStyle name="Comma 3 2 7 3" xfId="2515" xr:uid="{2CC86DA2-001B-4DA0-A227-2BB31C254ABC}"/>
    <cellStyle name="Comma 3 2 7 3 2" xfId="6189" xr:uid="{EC744C12-B906-4F36-B703-BF1CD30250B4}"/>
    <cellStyle name="Comma 3 2 7 4" xfId="4395" xr:uid="{935C68FC-2EE5-4F9C-8DB9-F15797E091AF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3" xfId="4954" xr:uid="{BA5F90F4-2341-4362-AF30-008BB16CDE37}"/>
    <cellStyle name="Comma 3 2 8 3" xfId="2517" xr:uid="{6567DCF1-8FC4-4EA0-A151-ADCEF5322889}"/>
    <cellStyle name="Comma 3 2 8 3 2" xfId="6191" xr:uid="{AB420732-068A-46BF-A721-71200C271000}"/>
    <cellStyle name="Comma 3 2 8 4" xfId="4114" xr:uid="{68810FC5-16C2-4332-A20C-2687C18F4D92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3" xfId="4955" xr:uid="{1BCD4318-54EA-4213-8845-17F014A49F0E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1" xfId="3750" xr:uid="{F0F38E80-C6D7-4228-85E9-EAAB281ABEA5}"/>
    <cellStyle name="Comma 3 3 2" xfId="35" xr:uid="{61C5D56B-522A-4908-9515-035A78D9D5EF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3" xfId="4956" xr:uid="{D317C8F6-B626-46F5-80F9-1B324490FC96}"/>
    <cellStyle name="Comma 3 3 2 2 2 2 3" xfId="2521" xr:uid="{94EA0825-BF81-4AB8-B18B-86DFEC14D8D4}"/>
    <cellStyle name="Comma 3 3 2 2 2 2 3 2" xfId="6195" xr:uid="{5FEAE11B-AE76-4895-B45F-ED3D7D2366C9}"/>
    <cellStyle name="Comma 3 3 2 2 2 2 4" xfId="4396" xr:uid="{2ACA0506-F213-4201-A023-D23A58834A3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3" xfId="4957" xr:uid="{36FBE0CD-8059-49E7-B4CF-E46B7838619D}"/>
    <cellStyle name="Comma 3 3 2 2 2 4" xfId="2523" xr:uid="{7F7638EF-0723-4FAE-A467-5FE1AE54608C}"/>
    <cellStyle name="Comma 3 3 2 2 2 4 2" xfId="6197" xr:uid="{FDA8FB99-BEF8-4781-8887-19552D87E1D2}"/>
    <cellStyle name="Comma 3 3 2 2 2 5" xfId="4051" xr:uid="{E8BBB12C-3B31-46BC-95C7-6386BDC6287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3" xfId="4958" xr:uid="{CA423140-913C-4D3A-BB00-7407D10E4E8D}"/>
    <cellStyle name="Comma 3 3 2 2 3 3" xfId="2525" xr:uid="{8BC0EB2B-A6EA-4BD7-9EAF-FA79A49840E1}"/>
    <cellStyle name="Comma 3 3 2 2 3 3 2" xfId="6199" xr:uid="{F2E42FB0-03D6-4336-B4FF-71422C99B64A}"/>
    <cellStyle name="Comma 3 3 2 2 3 4" xfId="4397" xr:uid="{402833C1-9DA4-4564-901B-66E092EB130C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3" xfId="4959" xr:uid="{1C1A9826-2CC3-41DC-AD0E-FADDC4AFEBDD}"/>
    <cellStyle name="Comma 3 3 2 2 4 3" xfId="2527" xr:uid="{B5C13327-7CF5-4A95-8301-850762A59BD4}"/>
    <cellStyle name="Comma 3 3 2 2 4 3 2" xfId="6201" xr:uid="{2E2390E6-BAB7-4DAE-89DC-BB8DC5D757E5}"/>
    <cellStyle name="Comma 3 3 2 2 4 4" xfId="4229" xr:uid="{BAF0AA4F-72AC-4626-B1C8-757D2AE5C172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3" xfId="4960" xr:uid="{3674D810-5596-4A84-A394-78F923B562D5}"/>
    <cellStyle name="Comma 3 3 2 2 6" xfId="2529" xr:uid="{174E6848-C908-438E-BA7E-CE95D6F03198}"/>
    <cellStyle name="Comma 3 3 2 2 6 2" xfId="6203" xr:uid="{670C86A1-4437-42F8-B176-E712F735BC48}"/>
    <cellStyle name="Comma 3 3 2 2 7" xfId="3861" xr:uid="{A7247FFF-605F-4B00-8F20-1166AD586F28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3" xfId="4961" xr:uid="{B2E5BCBE-B42C-4AD8-8738-B9624DB45A7A}"/>
    <cellStyle name="Comma 3 3 2 3 2 3" xfId="2531" xr:uid="{2812E108-73FF-4D68-A5FB-E4421CC28187}"/>
    <cellStyle name="Comma 3 3 2 3 2 3 2" xfId="6205" xr:uid="{6ADBA4FF-4341-4BD4-BCCA-EA049ACBDD29}"/>
    <cellStyle name="Comma 3 3 2 3 2 4" xfId="4398" xr:uid="{EA76BEAB-65E4-4894-B334-FD6269F98DD1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3" xfId="4962" xr:uid="{2DE7F56C-9A83-4058-9594-A6911D1D8FF0}"/>
    <cellStyle name="Comma 3 3 2 3 4" xfId="2533" xr:uid="{BA5E9621-5F16-4E33-A3F4-B9CE2C444B76}"/>
    <cellStyle name="Comma 3 3 2 3 4 2" xfId="6207" xr:uid="{D3DC1819-E5FE-4DB6-9F14-38177DB9CADF}"/>
    <cellStyle name="Comma 3 3 2 3 5" xfId="3941" xr:uid="{65F45F0B-62DA-437A-804B-E56B5D6AB4B8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3" xfId="4963" xr:uid="{5B22185F-613B-4FCB-B746-2B56DEEC38D3}"/>
    <cellStyle name="Comma 3 3 2 4 3" xfId="2535" xr:uid="{50D484BC-7B1F-42D6-B754-4DBA58F4B2CC}"/>
    <cellStyle name="Comma 3 3 2 4 3 2" xfId="6209" xr:uid="{7376D39B-3A7C-49BA-8E8F-A10496322814}"/>
    <cellStyle name="Comma 3 3 2 4 4" xfId="4399" xr:uid="{37C3AEE7-6BB3-46A5-8DB0-C8BE99DCE655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3" xfId="4964" xr:uid="{F78C1CE5-C51E-4835-A0C8-703B5F16EA59}"/>
    <cellStyle name="Comma 3 3 2 5 3" xfId="2537" xr:uid="{0E8680CA-923C-4F85-9315-BDBFEE091C8F}"/>
    <cellStyle name="Comma 3 3 2 5 3 2" xfId="6211" xr:uid="{E1361E65-18F9-4B7F-A594-FEF46977BFA0}"/>
    <cellStyle name="Comma 3 3 2 5 4" xfId="4119" xr:uid="{CBACB013-0816-4E23-B78A-CC58E03BA7F4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3" xfId="4965" xr:uid="{9A2AD6BB-4E06-4EBC-9560-81211A81D409}"/>
    <cellStyle name="Comma 3 3 2 7" xfId="2539" xr:uid="{81E60A5B-5DA1-4848-97A1-AE110C34EE34}"/>
    <cellStyle name="Comma 3 3 2 7 2" xfId="6213" xr:uid="{33506042-6631-4434-93E5-31826D03C394}"/>
    <cellStyle name="Comma 3 3 2 8" xfId="3751" xr:uid="{493FD199-6397-425E-9487-25EAD826D0D8}"/>
    <cellStyle name="Comma 3 3 3" xfId="36" xr:uid="{F9F8EB2D-3798-4218-AA52-AE37ABAB8590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3" xfId="4966" xr:uid="{F43B763E-C7F4-445E-9F9C-3ABF1359F60C}"/>
    <cellStyle name="Comma 3 3 3 2 2 2 3" xfId="2541" xr:uid="{FF6992D7-DF26-401D-8B32-EA1EBFD1A18B}"/>
    <cellStyle name="Comma 3 3 3 2 2 2 3 2" xfId="6215" xr:uid="{6B12DEB9-F58E-4C85-B784-60A7368EC2C1}"/>
    <cellStyle name="Comma 3 3 3 2 2 2 4" xfId="4400" xr:uid="{7651B4D1-CEE7-439D-87B3-B52A04A3167C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3" xfId="4967" xr:uid="{7D8E58A4-C362-4304-BB29-A66D743C0E07}"/>
    <cellStyle name="Comma 3 3 3 2 2 4" xfId="2543" xr:uid="{5A55918F-B272-43A2-BC66-0D723F45F5CB}"/>
    <cellStyle name="Comma 3 3 3 2 2 4 2" xfId="6217" xr:uid="{896EB135-4F72-4A7B-8847-94368521A6B1}"/>
    <cellStyle name="Comma 3 3 3 2 2 5" xfId="4071" xr:uid="{35132E08-871B-4FDE-B759-DA8A73EAC5AA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3" xfId="4968" xr:uid="{54547C94-9D89-4F71-9DA7-9C3CF6D571C2}"/>
    <cellStyle name="Comma 3 3 3 2 3 3" xfId="2545" xr:uid="{515D27A1-12CE-431D-A852-3D0FA354F449}"/>
    <cellStyle name="Comma 3 3 3 2 3 3 2" xfId="6219" xr:uid="{54761377-C626-44B3-84E0-9824C9CE9DB8}"/>
    <cellStyle name="Comma 3 3 3 2 3 4" xfId="4401" xr:uid="{98A758CB-34F4-4697-B108-B5D5E2CE557C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3" xfId="4969" xr:uid="{EA541AC8-6CA5-493F-B224-66E8C3941B72}"/>
    <cellStyle name="Comma 3 3 3 2 4 3" xfId="2547" xr:uid="{09B65FB8-6306-4C0F-A44B-8F5C9BAADBD0}"/>
    <cellStyle name="Comma 3 3 3 2 4 3 2" xfId="6221" xr:uid="{9FB79CC9-A864-4C0D-AA88-DB0213334F45}"/>
    <cellStyle name="Comma 3 3 3 2 4 4" xfId="4249" xr:uid="{5D34D92E-8704-4207-9880-506DFDBC8DA2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3" xfId="4970" xr:uid="{15F2EA56-45C8-4FB9-B559-F481C5B7A1BE}"/>
    <cellStyle name="Comma 3 3 3 2 6" xfId="2549" xr:uid="{8257B299-C5F7-43C1-8DC0-6E208FC724F4}"/>
    <cellStyle name="Comma 3 3 3 2 6 2" xfId="6223" xr:uid="{7C63AD65-29C6-43C4-8BB3-4619FCE7C547}"/>
    <cellStyle name="Comma 3 3 3 2 7" xfId="3881" xr:uid="{8B0DE958-62C8-411B-AD36-3F245A04E9F3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3" xfId="4971" xr:uid="{1779C55B-5DBA-4BC5-9F5C-A17A671210DA}"/>
    <cellStyle name="Comma 3 3 3 3 2 3" xfId="2551" xr:uid="{D60BE8B1-AF69-47F9-82DB-DD9F703C76E7}"/>
    <cellStyle name="Comma 3 3 3 3 2 3 2" xfId="6225" xr:uid="{4E3AE68A-90F0-485E-87D6-02BC7C928EE2}"/>
    <cellStyle name="Comma 3 3 3 3 2 4" xfId="4402" xr:uid="{6B4E6CCA-C461-435F-9471-59614E902CBD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3" xfId="4972" xr:uid="{ECD60D8B-DABE-4E73-BD9F-BD29DF458C87}"/>
    <cellStyle name="Comma 3 3 3 3 4" xfId="2553" xr:uid="{A9EAAE4C-4997-48F4-96AA-D5A02ECFE196}"/>
    <cellStyle name="Comma 3 3 3 3 4 2" xfId="6227" xr:uid="{25E79278-9B61-4DEA-9E2E-5B50468D465C}"/>
    <cellStyle name="Comma 3 3 3 3 5" xfId="3942" xr:uid="{CCF3DED1-017C-4C00-A748-A73BADA62EEB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3" xfId="4973" xr:uid="{1AF69F57-D55E-49E1-BD18-F08FB2F5714B}"/>
    <cellStyle name="Comma 3 3 3 4 3" xfId="2555" xr:uid="{20C55CC8-0B12-411D-AD11-01BE27043EE8}"/>
    <cellStyle name="Comma 3 3 3 4 3 2" xfId="6229" xr:uid="{03228BC6-B614-4175-8A64-5486722DDF18}"/>
    <cellStyle name="Comma 3 3 3 4 4" xfId="4403" xr:uid="{3F0643ED-2288-486D-8DBA-D8DCBC36F177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3" xfId="4974" xr:uid="{66EF6D64-CDC6-4EC3-8223-7ED0BE3FC869}"/>
    <cellStyle name="Comma 3 3 3 5 3" xfId="2557" xr:uid="{5BD18C3C-0983-4478-AF59-6B2CF87C8B93}"/>
    <cellStyle name="Comma 3 3 3 5 3 2" xfId="6231" xr:uid="{E4452060-EFD5-4DB8-99A9-0F01DBDE423F}"/>
    <cellStyle name="Comma 3 3 3 5 4" xfId="4120" xr:uid="{6594F35E-BE19-483E-9C76-7E622237F150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3" xfId="4975" xr:uid="{4BC71CC2-0D17-47FC-8FE9-B806B1ACE2B6}"/>
    <cellStyle name="Comma 3 3 3 7" xfId="2559" xr:uid="{A90C4978-9125-4793-8150-3BB67AD762B9}"/>
    <cellStyle name="Comma 3 3 3 7 2" xfId="6233" xr:uid="{07FFA35C-F5F3-4DC2-B3F4-1E047688F417}"/>
    <cellStyle name="Comma 3 3 3 8" xfId="3752" xr:uid="{05A602FB-E035-4B57-AD38-6E6238FFFE08}"/>
    <cellStyle name="Comma 3 3 4" xfId="37" xr:uid="{D044F2E1-5885-4EC9-A3B2-B1E5C0BD7390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3" xfId="4976" xr:uid="{E44F3135-4C96-4CF9-A012-807251547C10}"/>
    <cellStyle name="Comma 3 3 4 2 2 2 3" xfId="2561" xr:uid="{6ACC92EA-D033-48D6-B51C-946C4528F81C}"/>
    <cellStyle name="Comma 3 3 4 2 2 2 3 2" xfId="6235" xr:uid="{5418F3E4-6B58-410D-819C-5C9D8BFA4976}"/>
    <cellStyle name="Comma 3 3 4 2 2 2 4" xfId="4404" xr:uid="{72F6EB74-6B41-450F-BBE0-CA5BE77BE4C1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3" xfId="4977" xr:uid="{DAF283E1-D8CC-46DF-A92F-70028FA81387}"/>
    <cellStyle name="Comma 3 3 4 2 2 4" xfId="2563" xr:uid="{B344DD53-8D3E-45F4-A19F-14FF6AC3F5A9}"/>
    <cellStyle name="Comma 3 3 4 2 2 4 2" xfId="6237" xr:uid="{98EC0C0B-C7F7-461D-B542-9DBEE64AB65A}"/>
    <cellStyle name="Comma 3 3 4 2 2 5" xfId="4037" xr:uid="{4FAC15A4-4978-4DA8-A831-7D57E594EC51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3" xfId="4978" xr:uid="{38B3D15D-9A00-4502-B89E-F0C037E3D565}"/>
    <cellStyle name="Comma 3 3 4 2 3 3" xfId="2565" xr:uid="{27562852-C0B5-44B1-AAF4-98AF42E2C23C}"/>
    <cellStyle name="Comma 3 3 4 2 3 3 2" xfId="6239" xr:uid="{0EABCA78-F0AA-4DE7-8CA7-F61E197B885B}"/>
    <cellStyle name="Comma 3 3 4 2 3 4" xfId="4405" xr:uid="{A2959857-0E65-45EC-ABD8-3D0415F878B8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3" xfId="4979" xr:uid="{0FF895E7-D0FC-4044-8F51-E3EE833A9879}"/>
    <cellStyle name="Comma 3 3 4 2 4 3" xfId="2567" xr:uid="{4D279E35-E394-455C-8500-A1EE6B4EFB34}"/>
    <cellStyle name="Comma 3 3 4 2 4 3 2" xfId="6241" xr:uid="{634F5A9C-4F92-4315-AFD2-F34FCF1C47FF}"/>
    <cellStyle name="Comma 3 3 4 2 4 4" xfId="4215" xr:uid="{837779AF-8782-4C9D-995A-F3998DAB0662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3" xfId="4980" xr:uid="{02A87DDD-3CB1-42AC-B9F7-8C0BB9FD19FF}"/>
    <cellStyle name="Comma 3 3 4 2 6" xfId="2569" xr:uid="{1274A75D-5939-46FC-BF90-965970D6828E}"/>
    <cellStyle name="Comma 3 3 4 2 6 2" xfId="6243" xr:uid="{EFFEDF6F-7F82-4A5B-B214-3414EADD2B14}"/>
    <cellStyle name="Comma 3 3 4 2 7" xfId="3847" xr:uid="{BDB5DA12-304E-4E5C-B5F8-9C268E4001CC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3" xfId="4981" xr:uid="{786109DA-74C5-4E47-958A-9DDD2A427A4E}"/>
    <cellStyle name="Comma 3 3 4 3 2 3" xfId="2571" xr:uid="{FD304093-C51B-45E4-B8BA-CA93D6B36276}"/>
    <cellStyle name="Comma 3 3 4 3 2 3 2" xfId="6245" xr:uid="{A82D1A81-198E-4636-86BD-5A79D0C6709C}"/>
    <cellStyle name="Comma 3 3 4 3 2 4" xfId="4406" xr:uid="{D9384FC5-AE54-4A90-AAF6-F12206491A07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3" xfId="4982" xr:uid="{BE3383A0-91AB-46DD-8B3F-10E31853C2BA}"/>
    <cellStyle name="Comma 3 3 4 3 4" xfId="2573" xr:uid="{7FB16E66-04E4-4EB2-8FF5-EAA58B65AF8D}"/>
    <cellStyle name="Comma 3 3 4 3 4 2" xfId="6247" xr:uid="{3413D8B8-8451-46DD-938D-8CE317482CA5}"/>
    <cellStyle name="Comma 3 3 4 3 5" xfId="3943" xr:uid="{81D59A92-724A-4138-A453-28631DDFB07E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3" xfId="4983" xr:uid="{DB4BF902-0199-4221-9C92-55AF6D4E6AD8}"/>
    <cellStyle name="Comma 3 3 4 4 3" xfId="2575" xr:uid="{48937A4A-95A2-4C21-A56B-04E2B553FBE2}"/>
    <cellStyle name="Comma 3 3 4 4 3 2" xfId="6249" xr:uid="{835A4C0E-E15D-4988-BAC1-5C9DBBDE127E}"/>
    <cellStyle name="Comma 3 3 4 4 4" xfId="4407" xr:uid="{A0178719-5656-4016-A854-8104628C3FA0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3" xfId="4984" xr:uid="{8A95C971-8BFB-49A5-8794-DB79F5661863}"/>
    <cellStyle name="Comma 3 3 4 5 3" xfId="2577" xr:uid="{9947F2CB-51C6-44E2-A78F-8DB9D94888F8}"/>
    <cellStyle name="Comma 3 3 4 5 3 2" xfId="6251" xr:uid="{218FF0D1-854D-4C64-A23E-1D332770F7AE}"/>
    <cellStyle name="Comma 3 3 4 5 4" xfId="4121" xr:uid="{4A8A4AA9-0CFB-4885-A16E-9C72854E0B61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3" xfId="4985" xr:uid="{9D883C53-DEE4-48C9-9925-D6444A1F57DF}"/>
    <cellStyle name="Comma 3 3 4 7" xfId="2579" xr:uid="{243C21BC-C14F-483E-876C-07CC207F0D36}"/>
    <cellStyle name="Comma 3 3 4 7 2" xfId="6253" xr:uid="{E11E8636-94B9-4509-9694-A56EA3D53702}"/>
    <cellStyle name="Comma 3 3 4 8" xfId="3753" xr:uid="{30EC0434-D736-4BFA-B90B-1E0077B64408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3" xfId="4986" xr:uid="{DD91E671-37A9-48BD-9BCE-891C994007B4}"/>
    <cellStyle name="Comma 3 3 5 2 2 3" xfId="2581" xr:uid="{59EA8C81-0DBF-478A-8C58-C08EF730809E}"/>
    <cellStyle name="Comma 3 3 5 2 2 3 2" xfId="6255" xr:uid="{07409B9A-F083-474A-A2A2-1B179C24FEEE}"/>
    <cellStyle name="Comma 3 3 5 2 2 4" xfId="4408" xr:uid="{8FD300DE-EDB0-4D04-AC20-172D7CB5C357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3" xfId="4987" xr:uid="{CAD4F004-215A-4FE9-84C7-24D51F4EA374}"/>
    <cellStyle name="Comma 3 3 5 2 4" xfId="2583" xr:uid="{6296F776-0A49-446E-A25A-E6B3CFBEE279}"/>
    <cellStyle name="Comma 3 3 5 2 4 2" xfId="6257" xr:uid="{07788720-9785-407B-9ABF-211A41D40A2C}"/>
    <cellStyle name="Comma 3 3 5 2 5" xfId="4006" xr:uid="{A4BC4EF0-630B-4BF8-8F85-59069EB7A4E8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3" xfId="4988" xr:uid="{B61D9691-586A-4A13-A357-7EE00847320C}"/>
    <cellStyle name="Comma 3 3 5 3 3" xfId="2585" xr:uid="{EF2F640C-8D07-4F69-8AC4-0A435C5B7AF2}"/>
    <cellStyle name="Comma 3 3 5 3 3 2" xfId="6259" xr:uid="{74ACB530-6AE1-4D42-ABB1-E27B224114A9}"/>
    <cellStyle name="Comma 3 3 5 3 4" xfId="4409" xr:uid="{1D847AAF-D790-4063-A9B4-7D5B9EE9C616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3" xfId="4989" xr:uid="{C6613E37-127C-4319-BE79-8FACA74CDBEF}"/>
    <cellStyle name="Comma 3 3 5 4 3" xfId="2587" xr:uid="{3F5BF388-877E-4837-A0FA-68A3E18DD063}"/>
    <cellStyle name="Comma 3 3 5 4 3 2" xfId="6261" xr:uid="{BF9E6594-AD47-406D-B2B7-38608309E2FD}"/>
    <cellStyle name="Comma 3 3 5 4 4" xfId="4184" xr:uid="{46A1EDAB-AD08-4459-AC4A-FD2A56977612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3" xfId="4990" xr:uid="{958F8C30-784E-42DE-962A-F64488A28E49}"/>
    <cellStyle name="Comma 3 3 5 6" xfId="2589" xr:uid="{B913075D-9367-45CE-9457-7C9E15EA4DDF}"/>
    <cellStyle name="Comma 3 3 5 6 2" xfId="6263" xr:uid="{5EF4BFFC-4A13-4345-B202-265F9C57F55E}"/>
    <cellStyle name="Comma 3 3 5 7" xfId="3816" xr:uid="{4A15DA36-F8D2-41F3-850C-FAAE4CCEDEC7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3" xfId="4991" xr:uid="{81C6C41B-2B4F-485D-A986-A9C816FB7DD5}"/>
    <cellStyle name="Comma 3 3 6 2 3" xfId="2591" xr:uid="{553A6465-D44B-4419-836E-BF8B035E369E}"/>
    <cellStyle name="Comma 3 3 6 2 3 2" xfId="6265" xr:uid="{F57F3F5F-1A60-44D3-984B-3497AAA86893}"/>
    <cellStyle name="Comma 3 3 6 2 4" xfId="4410" xr:uid="{70D929AD-36A0-4F99-B0E1-FD9CB79FC6CE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3" xfId="4992" xr:uid="{D03248A1-4BC2-43A5-A096-BF8DDA11D16C}"/>
    <cellStyle name="Comma 3 3 6 4" xfId="2593" xr:uid="{DD7B8F74-D4B7-4152-95DC-11C7F871AE6A}"/>
    <cellStyle name="Comma 3 3 6 4 2" xfId="6267" xr:uid="{947C99D1-A651-415C-8A44-3A00BCECF694}"/>
    <cellStyle name="Comma 3 3 6 5" xfId="3940" xr:uid="{17EBB6E8-4070-4637-AA74-AD362C71A64F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3" xfId="4993" xr:uid="{E7172B3E-ECDB-4001-A1EF-4F278D0AB356}"/>
    <cellStyle name="Comma 3 3 7 3" xfId="2595" xr:uid="{75B14A80-BDF9-45C7-92F7-8279D3628567}"/>
    <cellStyle name="Comma 3 3 7 3 2" xfId="6269" xr:uid="{DED4522B-0FE4-47EB-B3DF-49B941E2738E}"/>
    <cellStyle name="Comma 3 3 7 4" xfId="4411" xr:uid="{B97C600E-E840-45B5-A3E2-AADAA1B0BA88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3" xfId="4994" xr:uid="{5CF1FB81-E396-4749-A7FE-A55297EA1155}"/>
    <cellStyle name="Comma 3 3 8 3" xfId="2597" xr:uid="{C1502A12-E70F-4DD3-83D1-CC2331563975}"/>
    <cellStyle name="Comma 3 3 8 3 2" xfId="6271" xr:uid="{517012B8-DD63-40D4-BAE4-0FDEA0B62F14}"/>
    <cellStyle name="Comma 3 3 8 4" xfId="4118" xr:uid="{76615EA9-DA1B-404C-B98F-10858182D01C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3" xfId="4995" xr:uid="{49E3F482-4A9D-4164-B1B6-C4CD85B48D0D}"/>
    <cellStyle name="Comma 3 4" xfId="38" xr:uid="{597F9BC4-64EE-4381-A880-D660E75D1D11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3" xfId="4996" xr:uid="{F59065C6-2A79-486E-A24B-3ECE019BDC4B}"/>
    <cellStyle name="Comma 3 4 2 2 2 3" xfId="2600" xr:uid="{0E464E7A-19AA-4599-9459-F310A39EDAE2}"/>
    <cellStyle name="Comma 3 4 2 2 2 3 2" xfId="6274" xr:uid="{204C6B93-408E-4062-8A4F-DE2B5A014BA6}"/>
    <cellStyle name="Comma 3 4 2 2 2 4" xfId="4412" xr:uid="{6A713480-AA6C-458C-81C3-45D9C5A3677F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3" xfId="4997" xr:uid="{FB1D4FF6-274C-4AA5-AE9D-520617004999}"/>
    <cellStyle name="Comma 3 4 2 2 4" xfId="2602" xr:uid="{8317B779-35F1-4E7C-945D-A86AF5A5BE20}"/>
    <cellStyle name="Comma 3 4 2 2 4 2" xfId="6276" xr:uid="{20E7A84B-3C45-49D7-BE97-B438DA4C7057}"/>
    <cellStyle name="Comma 3 4 2 2 5" xfId="4045" xr:uid="{09C086F7-397D-425F-9D7C-B1D6FD009C3F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3" xfId="4998" xr:uid="{CA2F51C4-84E5-4B77-B13A-A5B3E2C22A26}"/>
    <cellStyle name="Comma 3 4 2 3 3" xfId="2604" xr:uid="{1F718BE5-A143-46EC-8635-C8CEF8A3EF8C}"/>
    <cellStyle name="Comma 3 4 2 3 3 2" xfId="6278" xr:uid="{85C06DA0-1ABA-4C01-B54F-12C8428083BF}"/>
    <cellStyle name="Comma 3 4 2 3 4" xfId="4413" xr:uid="{F2E7A1CE-3791-4A48-BD81-A654EDAB42F8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3" xfId="4999" xr:uid="{80286DA8-2EC3-4366-B796-D3DC13A21B21}"/>
    <cellStyle name="Comma 3 4 2 4 3" xfId="2606" xr:uid="{46438E04-DD09-43EA-8748-04BEBBD303AB}"/>
    <cellStyle name="Comma 3 4 2 4 3 2" xfId="6280" xr:uid="{C462F60D-31EB-427A-9EBC-E4AFE8D3AC32}"/>
    <cellStyle name="Comma 3 4 2 4 4" xfId="4223" xr:uid="{945BF2F9-A5A8-4D7A-8E6C-B7BECEDE6F30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3" xfId="5000" xr:uid="{37547CEC-B55E-405E-B851-5150A7F23E32}"/>
    <cellStyle name="Comma 3 4 2 6" xfId="2608" xr:uid="{63DF6303-48D4-4192-974C-93BC8502114A}"/>
    <cellStyle name="Comma 3 4 2 6 2" xfId="6282" xr:uid="{7BAB76E5-4C40-4973-9828-3A9EB11B11AF}"/>
    <cellStyle name="Comma 3 4 2 7" xfId="3855" xr:uid="{0743BF46-B432-4861-9C5D-BFE5D63F9C7A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3" xfId="5001" xr:uid="{EEFC99A5-2F64-4F62-A157-8CC86D9EE983}"/>
    <cellStyle name="Comma 3 4 3 2 3" xfId="2610" xr:uid="{2A34AE29-3003-4BC4-B717-EE65CDF697AF}"/>
    <cellStyle name="Comma 3 4 3 2 3 2" xfId="6284" xr:uid="{FE453972-49ED-44F2-B13E-BB52267E73D0}"/>
    <cellStyle name="Comma 3 4 3 2 4" xfId="4414" xr:uid="{1B883EA9-D483-4002-B91F-FBC7CF6DB439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3" xfId="5002" xr:uid="{66B537F2-1E6D-4F30-BBF8-EF4244CD0F39}"/>
    <cellStyle name="Comma 3 4 3 4" xfId="2612" xr:uid="{DB10D894-C15C-4EB0-9918-D5740424C3C0}"/>
    <cellStyle name="Comma 3 4 3 4 2" xfId="6286" xr:uid="{668BB6F7-DABF-419B-B8CE-C8ACC8E2C8D2}"/>
    <cellStyle name="Comma 3 4 3 5" xfId="3944" xr:uid="{7478C26F-016A-4B92-95A2-144E6929A80A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3" xfId="5003" xr:uid="{D8D00CF4-0DEF-4C5A-BC6A-DA578C0C94B4}"/>
    <cellStyle name="Comma 3 4 4 3" xfId="2614" xr:uid="{82C963C4-ED66-40D8-BA17-F300A99F0639}"/>
    <cellStyle name="Comma 3 4 4 3 2" xfId="6288" xr:uid="{0B9C87EE-BD12-4564-B9C5-254162D060DC}"/>
    <cellStyle name="Comma 3 4 4 4" xfId="4415" xr:uid="{4C56A5F8-5753-402D-AA07-2B162B595BA2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3" xfId="5004" xr:uid="{F29B37CD-A90C-474F-A5E5-A2B7AC1006C5}"/>
    <cellStyle name="Comma 3 4 5 3" xfId="2616" xr:uid="{D9E8DAAA-7383-4AFC-A1F7-EB2745910831}"/>
    <cellStyle name="Comma 3 4 5 3 2" xfId="6290" xr:uid="{F9AED3CD-D5E5-4913-8943-502746851106}"/>
    <cellStyle name="Comma 3 4 5 4" xfId="4122" xr:uid="{97A01E64-F15A-481C-A3F6-4AA07AC5808A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3" xfId="5005" xr:uid="{1FAB54B3-50DD-450E-97C2-0B0EA81B295F}"/>
    <cellStyle name="Comma 3 4 7" xfId="2618" xr:uid="{9FF6BAA2-9E70-4D25-8840-57D714F31E7C}"/>
    <cellStyle name="Comma 3 4 7 2" xfId="6292" xr:uid="{4C209A00-5811-45C2-81F4-BCCE3D9CC852}"/>
    <cellStyle name="Comma 3 4 8" xfId="3754" xr:uid="{38BB56AA-AAE8-48F3-B31D-6F7BF6E5F30C}"/>
    <cellStyle name="Comma 3 5" xfId="39" xr:uid="{59BAEA47-79A2-4E23-9C09-CA39F13F8FB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3" xfId="5006" xr:uid="{9A18B6D7-731F-44A4-8B6C-0C899F7B0D2E}"/>
    <cellStyle name="Comma 3 5 2 2 2 3" xfId="2620" xr:uid="{5CA794FC-D574-4ABD-9903-CAFAAE956B26}"/>
    <cellStyle name="Comma 3 5 2 2 2 3 2" xfId="6294" xr:uid="{DA44BA25-FB48-482C-AF73-28C084E73285}"/>
    <cellStyle name="Comma 3 5 2 2 2 4" xfId="4416" xr:uid="{27A556A4-8C2A-428B-9658-03A118268BB3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3" xfId="5007" xr:uid="{979252AF-0553-4B00-82A5-9F7147427F50}"/>
    <cellStyle name="Comma 3 5 2 2 4" xfId="2622" xr:uid="{976E1876-A567-405E-9769-0CE575AAA4B9}"/>
    <cellStyle name="Comma 3 5 2 2 4 2" xfId="6296" xr:uid="{517DDD7F-B855-41F1-8C65-3D5207CF165C}"/>
    <cellStyle name="Comma 3 5 2 2 5" xfId="4065" xr:uid="{D558D8BA-4A04-4DB2-8CA5-33CA05692EA8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3" xfId="5008" xr:uid="{9067DD1A-1D7A-474D-AFBD-F1389CD47575}"/>
    <cellStyle name="Comma 3 5 2 3 3" xfId="2624" xr:uid="{E79076DB-B88B-4499-B622-D2B2F3F018C9}"/>
    <cellStyle name="Comma 3 5 2 3 3 2" xfId="6298" xr:uid="{A9B7FA0A-9DCE-4057-A1A6-E9A4A0D28927}"/>
    <cellStyle name="Comma 3 5 2 3 4" xfId="4417" xr:uid="{0D73C8F6-BA7F-4EBA-9F1E-8E454B64D47B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3" xfId="5009" xr:uid="{4E865EE3-AC21-497A-9663-8F7DA612CEB6}"/>
    <cellStyle name="Comma 3 5 2 4 3" xfId="2626" xr:uid="{14789C93-1102-4F5A-AFB6-244AFCFAF6B5}"/>
    <cellStyle name="Comma 3 5 2 4 3 2" xfId="6300" xr:uid="{1C62A68C-4730-45A6-878D-195FBC308F90}"/>
    <cellStyle name="Comma 3 5 2 4 4" xfId="4243" xr:uid="{0799A1B5-2971-498F-9FAB-08B043F8BC80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3" xfId="5010" xr:uid="{847D834D-72BA-4AE7-9907-3A91A00E4965}"/>
    <cellStyle name="Comma 3 5 2 6" xfId="2628" xr:uid="{79F900D6-E89C-41AA-BBDB-CAA5EDC4CF0C}"/>
    <cellStyle name="Comma 3 5 2 6 2" xfId="6302" xr:uid="{998E8F1C-91D1-4882-9A91-46D5C52C42A1}"/>
    <cellStyle name="Comma 3 5 2 7" xfId="3875" xr:uid="{167D43EC-13A6-486E-85C3-331B25C7E0B1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3" xfId="5011" xr:uid="{E0EE7CC8-CE56-439F-B9AB-6AD749BD33C8}"/>
    <cellStyle name="Comma 3 5 3 2 3" xfId="2630" xr:uid="{E52673D1-2113-430B-B09C-A86D4AE8944D}"/>
    <cellStyle name="Comma 3 5 3 2 3 2" xfId="6304" xr:uid="{3092D2FB-6892-4C26-922F-AC830A56EE12}"/>
    <cellStyle name="Comma 3 5 3 2 4" xfId="4418" xr:uid="{609A65FB-7910-4B79-807A-4185B88497EF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3" xfId="5012" xr:uid="{4437718E-FF27-418F-BBC9-D83F8920E728}"/>
    <cellStyle name="Comma 3 5 3 4" xfId="2632" xr:uid="{25EF8616-4AB4-481C-8D53-82E22A80A920}"/>
    <cellStyle name="Comma 3 5 3 4 2" xfId="6306" xr:uid="{C0A78088-5AC9-4B17-89A0-120003846F96}"/>
    <cellStyle name="Comma 3 5 3 5" xfId="3945" xr:uid="{59C9AB15-1EE4-4DE4-852E-377F032C9A6B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3" xfId="5013" xr:uid="{64B233E4-DABA-40AA-A308-4DE0AB840433}"/>
    <cellStyle name="Comma 3 5 4 3" xfId="2634" xr:uid="{D717511D-41D5-4A62-88F6-C85A76191219}"/>
    <cellStyle name="Comma 3 5 4 3 2" xfId="6308" xr:uid="{19F73362-EA40-456D-8319-71CD62E98721}"/>
    <cellStyle name="Comma 3 5 4 4" xfId="4419" xr:uid="{7A7ED052-84B1-41A6-B14D-0BC55CF33642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3" xfId="5014" xr:uid="{822B5547-5D39-4A6D-81EA-EA8D0628CD41}"/>
    <cellStyle name="Comma 3 5 5 3" xfId="2636" xr:uid="{F6A5CE92-D7BF-4BE8-86E5-9259362703EF}"/>
    <cellStyle name="Comma 3 5 5 3 2" xfId="6310" xr:uid="{CC54C1C1-5F34-4C73-B605-8A55A4FEBD6F}"/>
    <cellStyle name="Comma 3 5 5 4" xfId="4123" xr:uid="{29252CDA-7CC7-45A8-AF3F-78032ACF58FD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3" xfId="5015" xr:uid="{95E69210-F458-412A-BE4C-0744889A8679}"/>
    <cellStyle name="Comma 3 5 7" xfId="2638" xr:uid="{369601C9-3921-4E63-BD5B-2468622383C2}"/>
    <cellStyle name="Comma 3 5 7 2" xfId="6312" xr:uid="{07A099E1-8266-4177-AE0E-58A0540EBC23}"/>
    <cellStyle name="Comma 3 5 8" xfId="3755" xr:uid="{7EC0DED2-E5D6-4FAA-8E54-6AE8E23F7ED7}"/>
    <cellStyle name="Comma 3 6" xfId="40" xr:uid="{5016E63F-C7DB-4C74-BD9A-781EC9F17B53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3" xfId="5016" xr:uid="{CFE84EE0-E95B-4512-B8D7-A31B1023DD5C}"/>
    <cellStyle name="Comma 3 6 2 2 2 3" xfId="2640" xr:uid="{07792570-06F8-4D3D-8EAE-C6157512794D}"/>
    <cellStyle name="Comma 3 6 2 2 2 3 2" xfId="6314" xr:uid="{F3C6290C-6474-48DC-97CA-4C550A347CBC}"/>
    <cellStyle name="Comma 3 6 2 2 2 4" xfId="4420" xr:uid="{5B9B6706-5A0C-4A19-B0A0-702D3453A661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3" xfId="5017" xr:uid="{C1F40746-A29F-4089-BD6A-F1D8B2F8C03C}"/>
    <cellStyle name="Comma 3 6 2 2 4" xfId="2642" xr:uid="{89BCD814-829E-4C46-80FF-6A3851E04470}"/>
    <cellStyle name="Comma 3 6 2 2 4 2" xfId="6316" xr:uid="{A591F9C1-3F9F-49BF-B15D-709013604E96}"/>
    <cellStyle name="Comma 3 6 2 2 5" xfId="4021" xr:uid="{99C6E580-6306-4F2B-885D-8E1C22512100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3" xfId="5018" xr:uid="{02398752-FE0B-46E2-A812-C1D4690B4646}"/>
    <cellStyle name="Comma 3 6 2 3 3" xfId="2644" xr:uid="{877EE393-32E9-4C92-BE77-952A04420318}"/>
    <cellStyle name="Comma 3 6 2 3 3 2" xfId="6318" xr:uid="{2345138A-10EE-433B-9120-6726F0062E8F}"/>
    <cellStyle name="Comma 3 6 2 3 4" xfId="4421" xr:uid="{FB0C94AF-B9D3-484B-AC38-E4A6F2C72CB6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3" xfId="5019" xr:uid="{2925023B-95F6-4F29-A5F5-CBB71E75A9B1}"/>
    <cellStyle name="Comma 3 6 2 4 3" xfId="2646" xr:uid="{815903D6-5C39-4AA4-9DC6-AB6FCCA6323F}"/>
    <cellStyle name="Comma 3 6 2 4 3 2" xfId="6320" xr:uid="{1E557A8B-D59A-4971-9E38-47A1D502888D}"/>
    <cellStyle name="Comma 3 6 2 4 4" xfId="4199" xr:uid="{7897D7AD-EE72-4D5B-819F-EBD199A5B526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3" xfId="5020" xr:uid="{A78A1F34-7288-458A-9E53-F6BF15F8AE3A}"/>
    <cellStyle name="Comma 3 6 2 6" xfId="2648" xr:uid="{FEBC776B-823E-479C-9E3E-B4AC8A549BEE}"/>
    <cellStyle name="Comma 3 6 2 6 2" xfId="6322" xr:uid="{B4A7F7DC-062F-4211-8802-F9B567379B31}"/>
    <cellStyle name="Comma 3 6 2 7" xfId="3831" xr:uid="{21EEE1A5-353F-4EBB-948D-99F07BDE4A91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3" xfId="5021" xr:uid="{A63F3C0E-4212-4D2C-993D-95847608AC3B}"/>
    <cellStyle name="Comma 3 6 3 2 3" xfId="2650" xr:uid="{FA0E89FB-FFB5-44B5-A428-E645E6FEDAEA}"/>
    <cellStyle name="Comma 3 6 3 2 3 2" xfId="6324" xr:uid="{978E1DAA-4CFC-45F8-8F40-D2E12D20CFBD}"/>
    <cellStyle name="Comma 3 6 3 2 4" xfId="4422" xr:uid="{0C381FB6-9FFC-4FE8-B772-98ACCCB47E2D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3" xfId="5022" xr:uid="{2171C917-E93D-49A2-A335-5CD07DD3E471}"/>
    <cellStyle name="Comma 3 6 3 4" xfId="2652" xr:uid="{A967FCD3-A40D-41F0-B094-C4941BECB94B}"/>
    <cellStyle name="Comma 3 6 3 4 2" xfId="6326" xr:uid="{A804CFCE-EF47-4C2A-92E8-E38CB1292DBF}"/>
    <cellStyle name="Comma 3 6 3 5" xfId="3946" xr:uid="{75CF2836-9103-404B-A6ED-E5F2303BC2C6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3" xfId="5023" xr:uid="{C1E9686F-7911-4ADC-A10A-587B3967538C}"/>
    <cellStyle name="Comma 3 6 4 3" xfId="2654" xr:uid="{B2C08845-C8C1-4F2D-B636-CC1E513262BD}"/>
    <cellStyle name="Comma 3 6 4 3 2" xfId="6328" xr:uid="{D15CDC73-8393-40D5-AEC8-1639401FC422}"/>
    <cellStyle name="Comma 3 6 4 4" xfId="4423" xr:uid="{DDCE83A7-2FF7-4CB7-9109-A079C1F4DFE2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3" xfId="5024" xr:uid="{8D672BD0-4F89-48CB-9399-17E90B5D2A38}"/>
    <cellStyle name="Comma 3 6 5 3" xfId="2656" xr:uid="{44288DE0-2BEB-419A-BFCD-2277EE78A5E4}"/>
    <cellStyle name="Comma 3 6 5 3 2" xfId="6330" xr:uid="{63B25387-F088-4B26-A518-9496BDF4862D}"/>
    <cellStyle name="Comma 3 6 5 4" xfId="4124" xr:uid="{43EE3D7D-CE5A-40E9-B227-9676395062E0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3" xfId="5025" xr:uid="{0C63F114-F5B5-4D55-9C4F-89E999A6E758}"/>
    <cellStyle name="Comma 3 6 7" xfId="2658" xr:uid="{809DF7A6-CAB9-4377-AC53-75A72E96E4B4}"/>
    <cellStyle name="Comma 3 6 7 2" xfId="6332" xr:uid="{E95B6EE9-A8AE-468D-A03D-EA09D9B29417}"/>
    <cellStyle name="Comma 3 6 8" xfId="3756" xr:uid="{8DB46275-5B2C-4DBC-AECC-E0E37F7DF06B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3" xfId="5026" xr:uid="{14A7FDD9-C551-4376-8BA8-3224D197A751}"/>
    <cellStyle name="Comma 3 7 2 2 3" xfId="2660" xr:uid="{08A7C986-E079-4E5C-99A4-875332C209E6}"/>
    <cellStyle name="Comma 3 7 2 2 3 2" xfId="6334" xr:uid="{51A006BA-45EE-417A-A037-2FB01BBB7124}"/>
    <cellStyle name="Comma 3 7 2 2 4" xfId="4424" xr:uid="{22ADCFF3-3211-4ACB-BF4B-19D7AF4B48FB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3" xfId="5027" xr:uid="{A3B0A118-6C94-4E3E-8F92-E48A5D13D1BF}"/>
    <cellStyle name="Comma 3 7 2 4" xfId="2662" xr:uid="{1955BDDC-AD06-45F3-AE3F-7CBF319ACB4A}"/>
    <cellStyle name="Comma 3 7 2 4 2" xfId="6336" xr:uid="{3192301D-A012-439A-8D7F-09E6C05067FE}"/>
    <cellStyle name="Comma 3 7 2 5" xfId="4000" xr:uid="{98BF0E1E-C6A2-4EE5-BDDF-A1BD0BCD871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3" xfId="5028" xr:uid="{7A55FECC-B54B-4405-BDB4-E15D53102AEB}"/>
    <cellStyle name="Comma 3 7 3 3" xfId="2664" xr:uid="{F22FC018-6927-4C2E-8FC2-07CF9A599E5F}"/>
    <cellStyle name="Comma 3 7 3 3 2" xfId="6338" xr:uid="{E3E7B223-AC0B-432D-A707-FB50AEA9D9F3}"/>
    <cellStyle name="Comma 3 7 3 4" xfId="4425" xr:uid="{00D8775C-EA35-4B3B-A522-308D43EBA81C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3" xfId="5029" xr:uid="{B3808F75-53D5-4C44-87B9-C61CFA970812}"/>
    <cellStyle name="Comma 3 7 4 3" xfId="2666" xr:uid="{6B311487-710E-42C0-BCFA-A55E2349565C}"/>
    <cellStyle name="Comma 3 7 4 3 2" xfId="6340" xr:uid="{AF996806-914F-4FF1-A88D-4D8A428DD0F0}"/>
    <cellStyle name="Comma 3 7 4 4" xfId="4178" xr:uid="{79E3B20B-942B-4C9A-8E17-FD50F0100E29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3" xfId="5030" xr:uid="{B4615AE0-0B10-4AB3-A7B9-4123DEB11A0E}"/>
    <cellStyle name="Comma 3 7 6" xfId="2668" xr:uid="{541C3CDC-CA24-4D13-9720-DE9CD6C5E86E}"/>
    <cellStyle name="Comma 3 7 6 2" xfId="6342" xr:uid="{A527D30D-850A-4C51-A81C-DB25106B56AB}"/>
    <cellStyle name="Comma 3 7 7" xfId="3810" xr:uid="{A642D4CB-3C9A-40A1-B8A4-629AD2B67731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3" xfId="5031" xr:uid="{4C7AEEB2-2560-4897-BDC9-FA14430A7013}"/>
    <cellStyle name="Comma 3 8 2 3" xfId="2670" xr:uid="{634DE2C7-523D-4BD3-86BF-5E87BC8E48D3}"/>
    <cellStyle name="Comma 3 8 2 3 2" xfId="6344" xr:uid="{CE8945FF-E553-46DE-86D0-A9D093AD7F97}"/>
    <cellStyle name="Comma 3 8 2 4" xfId="4426" xr:uid="{21D2D349-16DD-4437-AA54-0D65F5299D96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3" xfId="5032" xr:uid="{18C7EC19-EDA6-49C2-83CE-3519AF8D72EA}"/>
    <cellStyle name="Comma 3 8 4" xfId="2672" xr:uid="{FBCDD2CE-E510-45A9-9B4C-3130BA4832A9}"/>
    <cellStyle name="Comma 3 8 4 2" xfId="6346" xr:uid="{C0BCE314-5FF6-4178-8D50-D8E02EBC74A4}"/>
    <cellStyle name="Comma 3 8 5" xfId="3935" xr:uid="{F7529874-4992-4A45-8358-D5C214A5B120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3" xfId="5033" xr:uid="{FF08DE45-B4EC-4B36-BFA6-C91F626C333A}"/>
    <cellStyle name="Comma 3 9 2 3" xfId="2674" xr:uid="{00AD0E31-2C50-4350-8489-FAA5C2179CEA}"/>
    <cellStyle name="Comma 3 9 2 3 2" xfId="6348" xr:uid="{60CF6AC7-18D9-4F92-A39E-F3B305AA0DC9}"/>
    <cellStyle name="Comma 3 9 2 4" xfId="4427" xr:uid="{43AB2376-CE7D-477A-994E-AB17EB9E8530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3" xfId="5034" xr:uid="{2128CCF6-4478-458C-BC49-1AB0C9BA6023}"/>
    <cellStyle name="Comma 3 9 4" xfId="2676" xr:uid="{21136485-BF0F-4529-8F7A-E356C341D8C0}"/>
    <cellStyle name="Comma 3 9 4 2" xfId="6350" xr:uid="{3FEB31ED-5014-41D5-87F9-9443FC772A0A}"/>
    <cellStyle name="Comma 3 9 5" xfId="3902" xr:uid="{01E37B9D-2976-4CD2-A816-DFD75BB2EB8E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3" xfId="5035" xr:uid="{881ECD7A-9716-4573-A5F1-9C54DB4D41A7}"/>
    <cellStyle name="Comma 4 10 3" xfId="2678" xr:uid="{08BDA543-0D40-463A-A638-33DB905704E0}"/>
    <cellStyle name="Comma 4 10 3 2" xfId="6352" xr:uid="{9795F3D9-0529-4F72-B528-1403FBACD41F}"/>
    <cellStyle name="Comma 4 10 4" xfId="4428" xr:uid="{7A741BCC-A22F-4FDB-8D9C-808F92B14AF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3" xfId="5036" xr:uid="{0797DBE9-7509-4A64-BCAB-96436CA46FB7}"/>
    <cellStyle name="Comma 4 11 3" xfId="2680" xr:uid="{98079D2B-AD3F-4431-BD02-8566FF62866D}"/>
    <cellStyle name="Comma 4 11 3 2" xfId="6354" xr:uid="{EAEC23B0-4F29-47A4-8821-E1B0C838ABA5}"/>
    <cellStyle name="Comma 4 11 4" xfId="4125" xr:uid="{89DD37CF-D4CB-492E-8EAA-97B4850810AB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3" xfId="5037" xr:uid="{05160F9E-408F-47C5-92F3-6F1E36C4BF66}"/>
    <cellStyle name="Comma 4 13" xfId="2682" xr:uid="{B63BF100-746E-4CE2-BB6D-E78D23EE5364}"/>
    <cellStyle name="Comma 4 13 2" xfId="6356" xr:uid="{69C70A57-3E3B-4E5F-9720-1791BE354A7A}"/>
    <cellStyle name="Comma 4 14" xfId="3757" xr:uid="{0DFD5663-5CCB-4129-96A1-A10B5B2F7E87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1" xfId="3758" xr:uid="{8722972A-8706-4030-B890-90E72D452678}"/>
    <cellStyle name="Comma 4 2 2" xfId="43" xr:uid="{EC6DDB6A-8C2D-4F57-9ACC-28B7025460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3" xfId="5038" xr:uid="{2D594968-07FC-475C-9050-E1122441F1FB}"/>
    <cellStyle name="Comma 4 2 2 2 2 2 3" xfId="2685" xr:uid="{5DFF374B-64B6-4EBC-8A0B-D3A3D1EA92E1}"/>
    <cellStyle name="Comma 4 2 2 2 2 2 3 2" xfId="6359" xr:uid="{16573B73-B034-42B2-AAD8-931394668208}"/>
    <cellStyle name="Comma 4 2 2 2 2 2 4" xfId="4429" xr:uid="{9690CA26-D676-491D-A3EF-D265AD8256C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3" xfId="5039" xr:uid="{5524DBC9-6832-46EA-8BE5-B4F1B9A025AA}"/>
    <cellStyle name="Comma 4 2 2 2 2 4" xfId="2687" xr:uid="{4384EE12-5921-408C-8A14-B6A6DDB482D4}"/>
    <cellStyle name="Comma 4 2 2 2 2 4 2" xfId="6361" xr:uid="{AA5D4848-9DF3-4D4C-9891-F65695BF572F}"/>
    <cellStyle name="Comma 4 2 2 2 2 5" xfId="4056" xr:uid="{4E9FE782-E6BF-4E96-89F7-DB3CDD0A5F6A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3" xfId="5040" xr:uid="{7C9D5DBF-7BD9-4E25-83D8-C5FACD941ABA}"/>
    <cellStyle name="Comma 4 2 2 2 3 3" xfId="2689" xr:uid="{05DB29AB-17BF-48E6-8D41-3D53B7084D06}"/>
    <cellStyle name="Comma 4 2 2 2 3 3 2" xfId="6363" xr:uid="{9CF60C8E-FF7C-471E-8019-30F6F1CF4209}"/>
    <cellStyle name="Comma 4 2 2 2 3 4" xfId="4430" xr:uid="{C6A44579-6EB8-4AAC-BFD9-AE1899B89397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3" xfId="5041" xr:uid="{3D553E8A-F1D1-4A5D-B001-521BEC115F07}"/>
    <cellStyle name="Comma 4 2 2 2 4 3" xfId="2691" xr:uid="{EC795A97-0D03-4F4C-860D-326931E2600C}"/>
    <cellStyle name="Comma 4 2 2 2 4 3 2" xfId="6365" xr:uid="{7F6AE5B7-9C72-4CA6-BBD5-4DF0FD6F87BE}"/>
    <cellStyle name="Comma 4 2 2 2 4 4" xfId="4234" xr:uid="{E5E3191D-0C1C-48F3-8910-B2998E502016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3" xfId="5042" xr:uid="{34E4EAFE-B716-4400-A64F-01F3F0C83794}"/>
    <cellStyle name="Comma 4 2 2 2 6" xfId="2693" xr:uid="{913B214A-90CD-434F-BF05-3FFCB4A3A944}"/>
    <cellStyle name="Comma 4 2 2 2 6 2" xfId="6367" xr:uid="{E52A5B9F-89C0-4DF3-821F-5B9A90F4EA98}"/>
    <cellStyle name="Comma 4 2 2 2 7" xfId="3866" xr:uid="{5C26FF44-66E8-408B-BBFE-8CCC76CB12F3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3" xfId="5043" xr:uid="{EA5AF64C-40D0-4080-930F-BE6D3179A36E}"/>
    <cellStyle name="Comma 4 2 2 3 2 3" xfId="2695" xr:uid="{1F5C735E-61A8-46B7-9063-37B937C04EA4}"/>
    <cellStyle name="Comma 4 2 2 3 2 3 2" xfId="6369" xr:uid="{61D3E477-95D8-41C4-BFEB-B58CD2AE1AD9}"/>
    <cellStyle name="Comma 4 2 2 3 2 4" xfId="4431" xr:uid="{6E119D3F-B333-4DBF-A68B-99A8B0051D00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3" xfId="5044" xr:uid="{0C200406-7605-42D3-8EBA-B45287C7B1FD}"/>
    <cellStyle name="Comma 4 2 2 3 4" xfId="2697" xr:uid="{42E1D8E1-F5BF-4852-B772-50BE4036F63E}"/>
    <cellStyle name="Comma 4 2 2 3 4 2" xfId="6371" xr:uid="{C759F81F-3B5C-4332-A47D-3324ACA7C631}"/>
    <cellStyle name="Comma 4 2 2 3 5" xfId="3949" xr:uid="{FB80D1FF-494C-4AAB-AF26-CF4A1AC4D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3" xfId="5045" xr:uid="{33103772-62D7-4C72-BC07-ABD5EB180963}"/>
    <cellStyle name="Comma 4 2 2 4 3" xfId="2699" xr:uid="{4EAF286D-4F3B-44FF-ABAD-A4ACE6C44777}"/>
    <cellStyle name="Comma 4 2 2 4 3 2" xfId="6373" xr:uid="{8A95E33A-2B61-468D-9BA5-DA5BC1B511D4}"/>
    <cellStyle name="Comma 4 2 2 4 4" xfId="4432" xr:uid="{B6D6A3A8-E244-4A08-953E-4B1410800717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3" xfId="5046" xr:uid="{B2FB53DB-B4A0-4BB2-98DB-0420E58E196A}"/>
    <cellStyle name="Comma 4 2 2 5 3" xfId="2701" xr:uid="{93E14261-1D5F-4174-92BF-F955AAABE092}"/>
    <cellStyle name="Comma 4 2 2 5 3 2" xfId="6375" xr:uid="{229F01AE-80D4-41E3-9185-A35724F1BD5B}"/>
    <cellStyle name="Comma 4 2 2 5 4" xfId="4127" xr:uid="{64C2A37B-4D85-49F1-9544-B2E15EEA5FA2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3" xfId="5047" xr:uid="{EE09DB42-91D9-4998-83A5-51398A3F32F7}"/>
    <cellStyle name="Comma 4 2 2 7" xfId="2703" xr:uid="{2947F369-9BDA-4751-9E28-A90A420558C3}"/>
    <cellStyle name="Comma 4 2 2 7 2" xfId="6377" xr:uid="{8D65EBFB-9442-4C4F-A189-8D55602D8898}"/>
    <cellStyle name="Comma 4 2 2 8" xfId="3759" xr:uid="{23E13851-05F6-4849-B0AF-82F5F1772B4A}"/>
    <cellStyle name="Comma 4 2 3" xfId="44" xr:uid="{23317722-8299-4709-9E01-C98294B108C9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3" xfId="5048" xr:uid="{8FB92DA9-1E74-4178-864E-4D24EED56661}"/>
    <cellStyle name="Comma 4 2 3 2 2 2 3" xfId="2705" xr:uid="{4167F243-9ED5-431C-9C43-43F0828397B9}"/>
    <cellStyle name="Comma 4 2 3 2 2 2 3 2" xfId="6379" xr:uid="{CA4299C2-7288-4056-8F5A-E4196C499CA3}"/>
    <cellStyle name="Comma 4 2 3 2 2 2 4" xfId="4433" xr:uid="{3CDF499E-8B1B-4908-9918-E838EB3053A7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3" xfId="5049" xr:uid="{1C521E82-AAC4-49A5-BBE0-E487D807E890}"/>
    <cellStyle name="Comma 4 2 3 2 2 4" xfId="2707" xr:uid="{414B3D77-38A9-4AF1-A057-1B8FCC840593}"/>
    <cellStyle name="Comma 4 2 3 2 2 4 2" xfId="6381" xr:uid="{B3A23476-12AB-4BC3-8FA5-0BC3D648CC2B}"/>
    <cellStyle name="Comma 4 2 3 2 2 5" xfId="4076" xr:uid="{A637EFF4-61E2-4E9B-B2D9-4B303A87DBDD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3" xfId="5050" xr:uid="{1F892396-393F-46C2-B905-3D03C472CA97}"/>
    <cellStyle name="Comma 4 2 3 2 3 3" xfId="2709" xr:uid="{8DEF30E3-FCD8-426F-9149-58F8BA3912BD}"/>
    <cellStyle name="Comma 4 2 3 2 3 3 2" xfId="6383" xr:uid="{2F4B2C5F-3BD8-48B7-9CC7-5128B05344AD}"/>
    <cellStyle name="Comma 4 2 3 2 3 4" xfId="4434" xr:uid="{6F87119C-8675-4FF4-BEA2-AC200183FC8D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3" xfId="5051" xr:uid="{5325FA0D-F185-42DB-9B04-4B87DD374E74}"/>
    <cellStyle name="Comma 4 2 3 2 4 3" xfId="2711" xr:uid="{2E6BE3DE-1E3B-4972-B04E-C1A4F4843AF9}"/>
    <cellStyle name="Comma 4 2 3 2 4 3 2" xfId="6385" xr:uid="{6C8639F5-556B-48AB-86E4-EDEE08BC566A}"/>
    <cellStyle name="Comma 4 2 3 2 4 4" xfId="4254" xr:uid="{995A796B-5DA8-48D8-8675-8684FC4F7D25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3" xfId="5052" xr:uid="{1F691A9A-5ACD-49A1-B5A6-32F0260E34F6}"/>
    <cellStyle name="Comma 4 2 3 2 6" xfId="2713" xr:uid="{C06E7FF7-0808-4BDF-AD68-C5D5D5AABC28}"/>
    <cellStyle name="Comma 4 2 3 2 6 2" xfId="6387" xr:uid="{947203EC-28DB-44B9-B6FE-5BFB3D3AA583}"/>
    <cellStyle name="Comma 4 2 3 2 7" xfId="3886" xr:uid="{59F8BB83-9C92-47E0-83F7-A328D5057982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3" xfId="5053" xr:uid="{7DC303B9-8811-40A1-9E66-B51EF1C364F8}"/>
    <cellStyle name="Comma 4 2 3 3 2 3" xfId="2715" xr:uid="{E2CB954F-35DA-4FF2-95F0-50C0E36837F1}"/>
    <cellStyle name="Comma 4 2 3 3 2 3 2" xfId="6389" xr:uid="{E0FCF6A2-ADA8-4BB6-AE7C-DFE9DF4D68F8}"/>
    <cellStyle name="Comma 4 2 3 3 2 4" xfId="4435" xr:uid="{B490A61C-4627-4BCC-BCF5-CD872FC82DA0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3" xfId="5054" xr:uid="{8FC15138-1BE3-4539-8063-845C0590A472}"/>
    <cellStyle name="Comma 4 2 3 3 4" xfId="2717" xr:uid="{8F32EC62-0404-4659-A70E-2015BA6D41B2}"/>
    <cellStyle name="Comma 4 2 3 3 4 2" xfId="6391" xr:uid="{3325F099-2F39-4487-B142-26ECD9D38E3C}"/>
    <cellStyle name="Comma 4 2 3 3 5" xfId="3950" xr:uid="{D0BB629B-0BD1-45D9-BEFF-22BF8FCF84E1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3" xfId="5055" xr:uid="{DB35F553-3C5F-4CA5-A3C4-21A7D52995BB}"/>
    <cellStyle name="Comma 4 2 3 4 3" xfId="2719" xr:uid="{C3968993-012D-4D44-BDA2-F1ECF8377549}"/>
    <cellStyle name="Comma 4 2 3 4 3 2" xfId="6393" xr:uid="{77218A4A-04F4-4C40-A98E-2C2747D602A8}"/>
    <cellStyle name="Comma 4 2 3 4 4" xfId="4436" xr:uid="{935D9225-6733-4504-85CE-51AB3AE0DE10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3" xfId="5056" xr:uid="{A18C33E2-2FB6-4FF6-B416-5144876D811C}"/>
    <cellStyle name="Comma 4 2 3 5 3" xfId="2721" xr:uid="{9AE4F0C4-F22F-4E86-957F-210FA203606F}"/>
    <cellStyle name="Comma 4 2 3 5 3 2" xfId="6395" xr:uid="{F63DE009-69CC-4009-8C22-A90FD13AA7E4}"/>
    <cellStyle name="Comma 4 2 3 5 4" xfId="4128" xr:uid="{286DAD45-61B8-4502-9800-190AF2EDBFF2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3" xfId="5057" xr:uid="{EE616261-8618-49BC-B1EA-438D81B1E2A5}"/>
    <cellStyle name="Comma 4 2 3 7" xfId="2723" xr:uid="{AD6AE86F-588A-4B09-93A0-C265309BA4E4}"/>
    <cellStyle name="Comma 4 2 3 7 2" xfId="6397" xr:uid="{2AC82DBD-A479-49DF-91F4-0B7C8D713312}"/>
    <cellStyle name="Comma 4 2 3 8" xfId="3760" xr:uid="{A841A5BA-48A0-4CCF-86BE-EEFA8A995D4A}"/>
    <cellStyle name="Comma 4 2 4" xfId="45" xr:uid="{83114302-ED0D-4789-851D-7AF31E48084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3" xfId="5058" xr:uid="{D91D72F0-CF7B-40EF-91C0-DE5A13744C5D}"/>
    <cellStyle name="Comma 4 2 4 2 2 2 3" xfId="2725" xr:uid="{041FBAD7-47F8-4A02-B71B-D5EEC3D5E70A}"/>
    <cellStyle name="Comma 4 2 4 2 2 2 3 2" xfId="6399" xr:uid="{A8EEA0D0-B762-4A71-9168-2AB6ABBA3571}"/>
    <cellStyle name="Comma 4 2 4 2 2 2 4" xfId="4437" xr:uid="{BBD9E87A-AFAA-4EC6-B0C1-8AF96359779B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3" xfId="5059" xr:uid="{E14128F6-68E7-4D15-874A-8B3BA8C5D1E8}"/>
    <cellStyle name="Comma 4 2 4 2 2 4" xfId="2727" xr:uid="{8EE2F4B9-C868-4AB8-B8FD-C7F7658958C7}"/>
    <cellStyle name="Comma 4 2 4 2 2 4 2" xfId="6401" xr:uid="{B8C167F3-1502-489C-9ABB-D62A3E08F5F1}"/>
    <cellStyle name="Comma 4 2 4 2 2 5" xfId="4026" xr:uid="{3BF120C2-1C7D-47C6-B8C0-E4298E580113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3" xfId="5060" xr:uid="{28AD52ED-E936-4D6A-8A2C-54B681E15F8E}"/>
    <cellStyle name="Comma 4 2 4 2 3 3" xfId="2729" xr:uid="{2A6BAADE-9438-43A3-A41E-46DA9E276B85}"/>
    <cellStyle name="Comma 4 2 4 2 3 3 2" xfId="6403" xr:uid="{524C0BC8-33C0-4E9D-8E52-A165DF541A81}"/>
    <cellStyle name="Comma 4 2 4 2 3 4" xfId="4438" xr:uid="{4896EEA5-94BC-49B7-A1C4-A81C0E4DA87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3" xfId="5061" xr:uid="{196AF25C-F4C7-430E-B5E9-F14B22659C97}"/>
    <cellStyle name="Comma 4 2 4 2 4 3" xfId="2731" xr:uid="{CD8143EF-0AB1-439E-BF52-0D0565CF5AC4}"/>
    <cellStyle name="Comma 4 2 4 2 4 3 2" xfId="6405" xr:uid="{9E2A7771-006E-491F-B4F0-372325F77068}"/>
    <cellStyle name="Comma 4 2 4 2 4 4" xfId="4204" xr:uid="{8457A4F0-F291-4FD6-9379-B5BD0DA5F38D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3" xfId="5062" xr:uid="{F3CF6877-5263-420F-B686-0E4E5A66744B}"/>
    <cellStyle name="Comma 4 2 4 2 6" xfId="2733" xr:uid="{298B8D45-B87C-4715-84FE-AC00A30EDA7E}"/>
    <cellStyle name="Comma 4 2 4 2 6 2" xfId="6407" xr:uid="{817F7683-6EB7-4DBF-A91D-9915AFD04BAB}"/>
    <cellStyle name="Comma 4 2 4 2 7" xfId="3836" xr:uid="{7E458873-CEC4-4D8B-A80E-F4BBDC93D0A3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3" xfId="5063" xr:uid="{DA15FB49-DB1F-4372-AC13-8EE67DF0FD2C}"/>
    <cellStyle name="Comma 4 2 4 3 2 3" xfId="2735" xr:uid="{8ED368E6-679A-4099-85D4-436A94769122}"/>
    <cellStyle name="Comma 4 2 4 3 2 3 2" xfId="6409" xr:uid="{C74E185C-13CF-455C-8EE7-70EBBDFFC8F8}"/>
    <cellStyle name="Comma 4 2 4 3 2 4" xfId="4439" xr:uid="{1DA8F335-304B-41CF-A8AA-9B33CBB8DE66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3" xfId="5064" xr:uid="{54214221-5760-4E17-86A8-F971B40AF91A}"/>
    <cellStyle name="Comma 4 2 4 3 4" xfId="2737" xr:uid="{6AAEDAFF-4F73-4E0C-ADB0-916561653CE1}"/>
    <cellStyle name="Comma 4 2 4 3 4 2" xfId="6411" xr:uid="{F706F91F-E36B-4B34-89AA-41D0AC596CAE}"/>
    <cellStyle name="Comma 4 2 4 3 5" xfId="3951" xr:uid="{AF6F009F-8938-4A4F-A857-9F78BBF9EB47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3" xfId="5065" xr:uid="{1FE82FE1-5F0A-49AE-B08D-F2FC858C3317}"/>
    <cellStyle name="Comma 4 2 4 4 3" xfId="2739" xr:uid="{81A4AFD5-A3F4-490D-AB6B-D5D8EF9336DD}"/>
    <cellStyle name="Comma 4 2 4 4 3 2" xfId="6413" xr:uid="{EE92260B-88D4-4F8D-92E8-A23F54E83D0D}"/>
    <cellStyle name="Comma 4 2 4 4 4" xfId="4440" xr:uid="{C09050D2-51BB-468F-AD1C-307BDC957846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3" xfId="5066" xr:uid="{71299E38-B147-4A49-8832-986014A21B6D}"/>
    <cellStyle name="Comma 4 2 4 5 3" xfId="2741" xr:uid="{F6AF82B5-4A34-4790-9D45-E44FBA797C0F}"/>
    <cellStyle name="Comma 4 2 4 5 3 2" xfId="6415" xr:uid="{2EE09E56-64A0-4159-8DBD-B0DCD5EF3D08}"/>
    <cellStyle name="Comma 4 2 4 5 4" xfId="4129" xr:uid="{6DBAD102-65BB-499B-8B62-0B0F3330019C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3" xfId="5067" xr:uid="{000D6001-BDF2-450B-8EE2-C27FD181CE44}"/>
    <cellStyle name="Comma 4 2 4 7" xfId="2743" xr:uid="{D22650AB-242C-49B3-A3C6-D5436E654C9D}"/>
    <cellStyle name="Comma 4 2 4 7 2" xfId="6417" xr:uid="{F8A0AA21-5545-405C-B345-91F0382ACE76}"/>
    <cellStyle name="Comma 4 2 4 8" xfId="3761" xr:uid="{2B293736-531A-44A8-8AE1-E7B1A1517FA1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3" xfId="5068" xr:uid="{D0BA4AB4-0E4F-4667-8659-A7B19969F4C4}"/>
    <cellStyle name="Comma 4 2 5 2 2 3" xfId="2745" xr:uid="{DF74AAAC-9DAE-4EE8-BDB9-93804E16527D}"/>
    <cellStyle name="Comma 4 2 5 2 2 3 2" xfId="6419" xr:uid="{62F596F4-8854-4C6B-9925-EABFC35BB1CC}"/>
    <cellStyle name="Comma 4 2 5 2 2 4" xfId="4441" xr:uid="{49F0BAC4-426C-4CB2-A435-EB2894B1F1A3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3" xfId="5069" xr:uid="{83D86AE9-9D65-4FC8-B64C-664C22AD1CB5}"/>
    <cellStyle name="Comma 4 2 5 2 4" xfId="2747" xr:uid="{A69174A6-087D-45A2-BBAE-03F041881CC9}"/>
    <cellStyle name="Comma 4 2 5 2 4 2" xfId="6421" xr:uid="{F5C3C07C-C854-46DC-8446-71519BCC7BAD}"/>
    <cellStyle name="Comma 4 2 5 2 5" xfId="4011" xr:uid="{7AF38609-90C2-4274-A9D1-16D3EF5C33EB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3" xfId="5070" xr:uid="{58DBA323-C296-4405-9277-27A960322BAF}"/>
    <cellStyle name="Comma 4 2 5 3 3" xfId="2749" xr:uid="{A72F1CFB-C762-4EC4-B5B4-5A0F37692910}"/>
    <cellStyle name="Comma 4 2 5 3 3 2" xfId="6423" xr:uid="{DDAB95C9-16D8-4D60-AE22-CA4F95DBB1D4}"/>
    <cellStyle name="Comma 4 2 5 3 4" xfId="4442" xr:uid="{BF532BCA-9A4B-4501-AC41-617B033E2C9E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3" xfId="5071" xr:uid="{86601D34-ED3F-4150-9630-6BD6E80FEBA7}"/>
    <cellStyle name="Comma 4 2 5 4 3" xfId="2751" xr:uid="{7CD8680D-6019-4C72-AFCF-5450E2483363}"/>
    <cellStyle name="Comma 4 2 5 4 3 2" xfId="6425" xr:uid="{8F000FE5-4420-4F9F-A0B7-2957EA8DFDB6}"/>
    <cellStyle name="Comma 4 2 5 4 4" xfId="4189" xr:uid="{2EA94043-2EDC-4188-BD27-35CFA330E2EC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3" xfId="5072" xr:uid="{A173ACD4-8A92-4432-9DF5-9AA6EDAE4B3F}"/>
    <cellStyle name="Comma 4 2 5 6" xfId="2753" xr:uid="{F9982F68-82EB-4563-B35A-0ACC07A79017}"/>
    <cellStyle name="Comma 4 2 5 6 2" xfId="6427" xr:uid="{945C35E2-32C9-4D57-9805-676B9DCD3B41}"/>
    <cellStyle name="Comma 4 2 5 7" xfId="3821" xr:uid="{D605CC84-E1E3-4776-B18B-12F5FBA21EF8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3" xfId="5073" xr:uid="{E6773E1F-1214-4C6B-A366-B0D1DA14C06A}"/>
    <cellStyle name="Comma 4 2 6 2 3" xfId="2755" xr:uid="{85C291AD-C35B-4B4F-9091-030BE1B872CB}"/>
    <cellStyle name="Comma 4 2 6 2 3 2" xfId="6429" xr:uid="{81149A84-5425-4715-BBF0-3AA6CE6D61E9}"/>
    <cellStyle name="Comma 4 2 6 2 4" xfId="4443" xr:uid="{67D3059F-53B3-4BB2-B76C-196B5512E3CF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3" xfId="5074" xr:uid="{F62BD8DB-B149-464E-A3BB-F5A4B671F07B}"/>
    <cellStyle name="Comma 4 2 6 4" xfId="2757" xr:uid="{D6A0CD4F-AA81-4853-862D-6ED4FFAD6A48}"/>
    <cellStyle name="Comma 4 2 6 4 2" xfId="6431" xr:uid="{DCB90F8C-DCE1-44FE-9694-3F76C44E8FFA}"/>
    <cellStyle name="Comma 4 2 6 5" xfId="3948" xr:uid="{FD306BAE-36E2-4D80-8BF1-AB12939DE719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3" xfId="5075" xr:uid="{963F82BB-CA98-4656-A090-3181133DAC98}"/>
    <cellStyle name="Comma 4 2 7 3" xfId="2759" xr:uid="{9ACA563B-8A97-46AC-96CC-2D5E5E26B72B}"/>
    <cellStyle name="Comma 4 2 7 3 2" xfId="6433" xr:uid="{9BDF982D-11DC-4B72-BF45-EB0C1DAF11A6}"/>
    <cellStyle name="Comma 4 2 7 4" xfId="4444" xr:uid="{457E4CA5-473A-4C87-9C05-4454C3E1F71A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3" xfId="5076" xr:uid="{281418F2-FEEA-4EA1-8ED3-8C77239BCD68}"/>
    <cellStyle name="Comma 4 2 8 3" xfId="2761" xr:uid="{2EE7EE72-9CA2-437A-B294-9C29286D48C9}"/>
    <cellStyle name="Comma 4 2 8 3 2" xfId="6435" xr:uid="{C8A82079-17A7-486D-9D56-DF54E971E236}"/>
    <cellStyle name="Comma 4 2 8 4" xfId="4126" xr:uid="{117D62EC-F5CE-46B9-9F1F-EDA68201AFCB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3" xfId="5077" xr:uid="{EC84A99B-539C-485C-A66C-5EBB2FDBC77F}"/>
    <cellStyle name="Comma 4 3" xfId="46" xr:uid="{805CABAF-834C-4BB3-9B14-237967F539B6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3" xfId="5078" xr:uid="{462FA3CA-7BDB-4975-AE4C-4D1C3E79D635}"/>
    <cellStyle name="Comma 4 3 2 2 2 3" xfId="2764" xr:uid="{01D4FD37-FFC8-4951-8D44-0C3730AE065C}"/>
    <cellStyle name="Comma 4 3 2 2 2 3 2" xfId="6438" xr:uid="{197C5A06-7484-442B-A483-186501A6D7C1}"/>
    <cellStyle name="Comma 4 3 2 2 2 4" xfId="4445" xr:uid="{6F56DC94-700D-49DB-BBFA-9EDD43FE3447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3" xfId="5079" xr:uid="{6283292B-1E49-424B-AA4A-D21240C8CB43}"/>
    <cellStyle name="Comma 4 3 2 2 4" xfId="2766" xr:uid="{E613E91F-0B96-411C-8127-5FAD2FD228D1}"/>
    <cellStyle name="Comma 4 3 2 2 4 2" xfId="6440" xr:uid="{E40B5FC3-ECA5-4BD2-A142-070E2F029423}"/>
    <cellStyle name="Comma 4 3 2 2 5" xfId="4034" xr:uid="{791450B0-25C7-4181-A7C6-7637BE54B261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3" xfId="5080" xr:uid="{2F325F67-6C8F-4B17-8146-D89B8387BEB5}"/>
    <cellStyle name="Comma 4 3 2 3 3" xfId="2768" xr:uid="{833C9CD5-6712-4FBD-817F-A392F723EFDF}"/>
    <cellStyle name="Comma 4 3 2 3 3 2" xfId="6442" xr:uid="{5D828115-19EC-490C-BDC1-F356C2F2F697}"/>
    <cellStyle name="Comma 4 3 2 3 4" xfId="4446" xr:uid="{A1CCC0EE-920C-4D87-B7CE-80D978F5BF21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3" xfId="5081" xr:uid="{3DF25412-54E2-4714-A5D9-BC9C189CBC1B}"/>
    <cellStyle name="Comma 4 3 2 4 3" xfId="2770" xr:uid="{F9E0E517-8A55-4113-827E-50053F196135}"/>
    <cellStyle name="Comma 4 3 2 4 3 2" xfId="6444" xr:uid="{8416846F-18A4-42F2-94CD-AC6009D0D864}"/>
    <cellStyle name="Comma 4 3 2 4 4" xfId="4212" xr:uid="{E299AB07-720C-4AE1-A4CC-637993181B3A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3" xfId="5082" xr:uid="{EF70CF5F-6166-4AFA-BB31-FD36A4A24C81}"/>
    <cellStyle name="Comma 4 3 2 6" xfId="2772" xr:uid="{C71D7A72-1CBE-4C09-AAB2-63F78F91A49E}"/>
    <cellStyle name="Comma 4 3 2 6 2" xfId="6446" xr:uid="{F0D67B4A-8B47-4E14-A7E0-2656B40963AC}"/>
    <cellStyle name="Comma 4 3 2 7" xfId="3844" xr:uid="{E2ECED6A-C5B8-4D78-9F2D-98D844BEFE9D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3" xfId="5083" xr:uid="{174125B6-7E2B-4E88-9DF0-30960932BFF1}"/>
    <cellStyle name="Comma 4 3 3 2 3" xfId="2774" xr:uid="{B07788A5-261E-4901-AE82-BFA85F6B2B7B}"/>
    <cellStyle name="Comma 4 3 3 2 3 2" xfId="6448" xr:uid="{A4AA7E97-FF11-44C0-911E-342DCF1B712C}"/>
    <cellStyle name="Comma 4 3 3 2 4" xfId="4447" xr:uid="{84FFF533-6198-4CA3-9AC7-33CF95BB3FBD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3" xfId="5084" xr:uid="{08388850-56A2-497D-A8FF-E4542E34403C}"/>
    <cellStyle name="Comma 4 3 3 4" xfId="2776" xr:uid="{9543AAC9-87BC-494F-86F4-B0AFBDFA8495}"/>
    <cellStyle name="Comma 4 3 3 4 2" xfId="6450" xr:uid="{6E6D74F6-DA73-468B-B32B-656D7DDD22F8}"/>
    <cellStyle name="Comma 4 3 3 5" xfId="3952" xr:uid="{487B3767-41C9-4BCC-A23B-224E3D7C235F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3" xfId="5085" xr:uid="{F575E620-50AE-463C-B715-09681D7493A6}"/>
    <cellStyle name="Comma 4 3 4 3" xfId="2778" xr:uid="{DCD47989-DC68-4498-882C-EF0E11E58D12}"/>
    <cellStyle name="Comma 4 3 4 3 2" xfId="6452" xr:uid="{C00289E5-2C29-4D67-8CE3-919EA87BA9D5}"/>
    <cellStyle name="Comma 4 3 4 4" xfId="4448" xr:uid="{DAAA3487-9C7F-40DC-94F9-7A05880452CA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3" xfId="5086" xr:uid="{F4E58435-A031-4A47-B2EF-E78EA5D041A9}"/>
    <cellStyle name="Comma 4 3 5 3" xfId="2780" xr:uid="{0468F875-ACD2-4B04-ABCA-0E14DD2CDFAB}"/>
    <cellStyle name="Comma 4 3 5 3 2" xfId="6454" xr:uid="{0372394C-08B2-4469-9342-5EAD9D204F7A}"/>
    <cellStyle name="Comma 4 3 5 4" xfId="4130" xr:uid="{C0DA3FA9-A1DA-4CC0-9341-37BD39E6B19C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3" xfId="5087" xr:uid="{FA3538C5-B66E-46BB-846E-34F2B838AAEA}"/>
    <cellStyle name="Comma 4 3 7" xfId="2782" xr:uid="{F64A7ED4-7844-4F23-B08B-8C91DE44A37B}"/>
    <cellStyle name="Comma 4 3 7 2" xfId="6456" xr:uid="{FD24CBF8-6D98-4C30-95D6-6715617A7F03}"/>
    <cellStyle name="Comma 4 3 8" xfId="3762" xr:uid="{B42A2560-4A0B-4F42-9183-82DA6583F24A}"/>
    <cellStyle name="Comma 4 4" xfId="47" xr:uid="{CD0E46CE-58CA-4DD7-9EC9-772011287253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3" xfId="5088" xr:uid="{ACCAAA1A-096E-4DDD-9117-E8644C651232}"/>
    <cellStyle name="Comma 4 4 2 2 2 3" xfId="2784" xr:uid="{E10BD280-DD4B-4CD8-A5C2-3A3DAC83FB40}"/>
    <cellStyle name="Comma 4 4 2 2 2 3 2" xfId="6458" xr:uid="{FAEE36C7-40A0-4F2A-8155-30DDB299A308}"/>
    <cellStyle name="Comma 4 4 2 2 2 4" xfId="4449" xr:uid="{95A9A5E8-BA6B-415D-82A3-4A2635FA946E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3" xfId="5089" xr:uid="{E1788D5A-2A39-4F9B-A30B-D0E262300410}"/>
    <cellStyle name="Comma 4 4 2 2 4" xfId="2786" xr:uid="{33E74FED-54DF-45C2-95F0-6D0685EF1A3C}"/>
    <cellStyle name="Comma 4 4 2 2 4 2" xfId="6460" xr:uid="{C9BF3031-0B10-4B72-83CB-69C91B240FCF}"/>
    <cellStyle name="Comma 4 4 2 2 5" xfId="4048" xr:uid="{113B2813-7692-428D-B97B-7D5D6B499A38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3" xfId="5090" xr:uid="{90777763-D97F-4827-8EBD-6BC2CF07F694}"/>
    <cellStyle name="Comma 4 4 2 3 3" xfId="2788" xr:uid="{F5F8D6FD-27D3-4F2B-846F-D8A0F9E15209}"/>
    <cellStyle name="Comma 4 4 2 3 3 2" xfId="6462" xr:uid="{E1E7B13E-F4F3-44D4-B90D-710E123A3CBC}"/>
    <cellStyle name="Comma 4 4 2 3 4" xfId="4450" xr:uid="{2D2B2947-6AD5-4149-8FB0-E53F812EC342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3" xfId="5091" xr:uid="{F718C1A8-8608-41F9-8456-94FC4EA0D5E4}"/>
    <cellStyle name="Comma 4 4 2 4 3" xfId="2790" xr:uid="{8340C899-C98A-48B1-8F19-8C6841B3A566}"/>
    <cellStyle name="Comma 4 4 2 4 3 2" xfId="6464" xr:uid="{B6E3299F-C282-4282-9A19-02C214C4406D}"/>
    <cellStyle name="Comma 4 4 2 4 4" xfId="4226" xr:uid="{B7952A33-D7AA-4C68-8D8B-C932210241E1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3" xfId="5092" xr:uid="{781FF7A6-0862-491E-8557-83F5159090E3}"/>
    <cellStyle name="Comma 4 4 2 6" xfId="2792" xr:uid="{D7BCA037-FD41-41AD-AFD0-054A879628E0}"/>
    <cellStyle name="Comma 4 4 2 6 2" xfId="6466" xr:uid="{336E7783-B3E4-41E9-85EC-CCD5B90CD1B1}"/>
    <cellStyle name="Comma 4 4 2 7" xfId="3858" xr:uid="{A0A8228C-5E02-4A69-8B3D-5F1E9897C85F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3" xfId="5093" xr:uid="{CFD439F0-A23F-452E-89EE-33A873A8D661}"/>
    <cellStyle name="Comma 4 4 3 2 3" xfId="2794" xr:uid="{42235C5A-7A85-4227-951D-AC4EC1D8A5F7}"/>
    <cellStyle name="Comma 4 4 3 2 3 2" xfId="6468" xr:uid="{E35F130A-1503-48CE-A6B5-3B24374FC6FD}"/>
    <cellStyle name="Comma 4 4 3 2 4" xfId="4451" xr:uid="{1E65C721-9F98-4F76-8BB5-6E490120FC8C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3" xfId="5094" xr:uid="{82B333D2-7D21-45C1-852D-DE29E6919BAB}"/>
    <cellStyle name="Comma 4 4 3 4" xfId="2796" xr:uid="{857A6913-ACFA-4226-B09C-09D816F5DD35}"/>
    <cellStyle name="Comma 4 4 3 4 2" xfId="6470" xr:uid="{88518FE0-4E0A-48B1-8EF9-B2589A5EA622}"/>
    <cellStyle name="Comma 4 4 3 5" xfId="3953" xr:uid="{AA4698B0-AB06-4E6C-8CE5-10C6E79E2F77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3" xfId="5095" xr:uid="{9471CD2C-9A05-4395-B9EC-BEB40C88F2BE}"/>
    <cellStyle name="Comma 4 4 4 3" xfId="2798" xr:uid="{642C4816-CC62-4284-ADC6-E3266DEF79DF}"/>
    <cellStyle name="Comma 4 4 4 3 2" xfId="6472" xr:uid="{44173199-7528-4E42-8953-781313A0A2BF}"/>
    <cellStyle name="Comma 4 4 4 4" xfId="4452" xr:uid="{E8AAB19C-9B93-4076-8B94-A4B6718A6EA5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3" xfId="5096" xr:uid="{0BD025FD-777D-407B-9D29-F92DAD6BBB56}"/>
    <cellStyle name="Comma 4 4 5 3" xfId="2800" xr:uid="{C7B35232-ED88-4181-B48E-D613D09149F3}"/>
    <cellStyle name="Comma 4 4 5 3 2" xfId="6474" xr:uid="{C8F05568-6466-4F39-8BAD-7398E2210B35}"/>
    <cellStyle name="Comma 4 4 5 4" xfId="4131" xr:uid="{6F35DB63-1E3F-4149-8B37-7B6A8F93F74A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3" xfId="5097" xr:uid="{4D716FE6-89B0-463F-BB0B-5AD1425511B4}"/>
    <cellStyle name="Comma 4 4 7" xfId="2802" xr:uid="{E0AFF0D5-75D6-4A95-AF49-16E94235E52B}"/>
    <cellStyle name="Comma 4 4 7 2" xfId="6476" xr:uid="{EF06E7F7-B078-4CA5-BC6B-D6FBDA590CEA}"/>
    <cellStyle name="Comma 4 4 8" xfId="3763" xr:uid="{C253F6B9-8741-432B-A08A-8AADDDFF34B3}"/>
    <cellStyle name="Comma 4 5" xfId="48" xr:uid="{9CC6D541-85F4-4E3F-8E9A-5B647E1C5775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3" xfId="5098" xr:uid="{349C632F-C9B1-473C-864C-D1FD68C9C7CA}"/>
    <cellStyle name="Comma 4 5 2 2 2 3" xfId="2804" xr:uid="{B66EC3BC-8196-4962-9347-100B42E0F922}"/>
    <cellStyle name="Comma 4 5 2 2 2 3 2" xfId="6478" xr:uid="{6C69B399-5B86-4FCD-9325-9CC9B2433385}"/>
    <cellStyle name="Comma 4 5 2 2 2 4" xfId="4453" xr:uid="{A37CEEC1-4C52-4577-8F7B-6E2440F9B2F5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3" xfId="5099" xr:uid="{7C8F2B70-568C-4AD3-BF90-1DF200F8DFC4}"/>
    <cellStyle name="Comma 4 5 2 2 4" xfId="2806" xr:uid="{F1E1C485-9B91-4611-B3ED-2581FAC78D30}"/>
    <cellStyle name="Comma 4 5 2 2 4 2" xfId="6480" xr:uid="{527B7DFA-387A-4528-B091-1C17827CBAA0}"/>
    <cellStyle name="Comma 4 5 2 2 5" xfId="4068" xr:uid="{F3FD03C4-67DC-4870-B34C-6F07D9C5D6F8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3" xfId="5100" xr:uid="{40983D40-0A9F-4A22-867B-D0E1CE916AEB}"/>
    <cellStyle name="Comma 4 5 2 3 3" xfId="2808" xr:uid="{2D2CF010-FFE8-4C7E-AB3A-7ECD6963C8AC}"/>
    <cellStyle name="Comma 4 5 2 3 3 2" xfId="6482" xr:uid="{0506B6ED-EF3B-43FE-89D7-F13320A57074}"/>
    <cellStyle name="Comma 4 5 2 3 4" xfId="4454" xr:uid="{83AF72F1-F06C-4ABD-A686-6D561A062D7A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3" xfId="5101" xr:uid="{54A91FB5-36AF-4B02-A6F8-821DFA00B681}"/>
    <cellStyle name="Comma 4 5 2 4 3" xfId="2810" xr:uid="{09912027-E378-4444-BA4F-7AC6A4C02E81}"/>
    <cellStyle name="Comma 4 5 2 4 3 2" xfId="6484" xr:uid="{6D1F7716-1C07-43C6-8E12-2BBB0C44E6AB}"/>
    <cellStyle name="Comma 4 5 2 4 4" xfId="4246" xr:uid="{18DE6FCB-29D0-4632-A11E-A1784FC08305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3" xfId="5102" xr:uid="{741FA69B-804E-47F1-B3FB-B10AEF0C0C7C}"/>
    <cellStyle name="Comma 4 5 2 6" xfId="2812" xr:uid="{9433637D-75EE-40AF-BC6B-DE4851F84FE1}"/>
    <cellStyle name="Comma 4 5 2 6 2" xfId="6486" xr:uid="{699FCDC0-ECB9-4050-9378-DF0A2F5267D0}"/>
    <cellStyle name="Comma 4 5 2 7" xfId="3878" xr:uid="{D16F9CBA-27AC-4189-BDFE-88691641BE2A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3" xfId="5103" xr:uid="{43DD1B11-8D4D-4DF2-9300-F4D8A7B8A747}"/>
    <cellStyle name="Comma 4 5 3 2 3" xfId="2814" xr:uid="{EB99E05B-D034-4F58-B3EA-3D3464272C70}"/>
    <cellStyle name="Comma 4 5 3 2 3 2" xfId="6488" xr:uid="{1B92C5D3-4B75-492E-B876-D38139554BE9}"/>
    <cellStyle name="Comma 4 5 3 2 4" xfId="4455" xr:uid="{7439932A-684A-4827-8A66-53D5235615C6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3" xfId="5104" xr:uid="{6D3B01F2-5F71-4B43-B885-A8DD2DD3FB4F}"/>
    <cellStyle name="Comma 4 5 3 4" xfId="2816" xr:uid="{6E44CE9E-FF76-4189-8C84-601D342A7871}"/>
    <cellStyle name="Comma 4 5 3 4 2" xfId="6490" xr:uid="{E20D0419-6605-4CC7-B2D8-3F62F469A554}"/>
    <cellStyle name="Comma 4 5 3 5" xfId="3954" xr:uid="{A687C7E3-28B5-45CA-838A-5DD42EF10623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3" xfId="5105" xr:uid="{8421CB22-7AE0-4F2E-AB78-37FE1894BAD6}"/>
    <cellStyle name="Comma 4 5 4 3" xfId="2818" xr:uid="{AC67EC6A-3AE6-4653-A8BC-A050B9ADB490}"/>
    <cellStyle name="Comma 4 5 4 3 2" xfId="6492" xr:uid="{D4B32199-FBA9-456E-85C8-D1AE0C736930}"/>
    <cellStyle name="Comma 4 5 4 4" xfId="4456" xr:uid="{93C97CDC-CA3F-4144-B149-B143E2D767C0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3" xfId="5106" xr:uid="{493EB913-487B-4D20-AC8B-A6324070A1EE}"/>
    <cellStyle name="Comma 4 5 5 3" xfId="2820" xr:uid="{2C7D82EB-F1FF-4B01-AF65-1FAC4B53FE9D}"/>
    <cellStyle name="Comma 4 5 5 3 2" xfId="6494" xr:uid="{883BDDE5-A0F3-4512-B69A-1706089E2F16}"/>
    <cellStyle name="Comma 4 5 5 4" xfId="4132" xr:uid="{08B71563-538E-4BA9-BD88-99C4B884D4DB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3" xfId="5107" xr:uid="{F74A46DA-9B39-4F33-910C-9DF3965A32D9}"/>
    <cellStyle name="Comma 4 5 7" xfId="2822" xr:uid="{EDD021C1-DABB-4B72-9D99-DFE90DE66EAC}"/>
    <cellStyle name="Comma 4 5 7 2" xfId="6496" xr:uid="{C804E9C4-B300-46F1-9828-9B86E9254B8D}"/>
    <cellStyle name="Comma 4 5 8" xfId="3764" xr:uid="{F52DE40D-6B73-4B8A-B377-1B5DF5A19009}"/>
    <cellStyle name="Comma 4 6" xfId="49" xr:uid="{AA791FFB-2190-4446-8753-D102E922F63A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3" xfId="5108" xr:uid="{0415FAAC-D8DD-43D0-9949-A3A21F209123}"/>
    <cellStyle name="Comma 4 6 2 2 2 3" xfId="2824" xr:uid="{AFC02446-FE46-4314-9012-9A05F6095143}"/>
    <cellStyle name="Comma 4 6 2 2 2 3 2" xfId="6498" xr:uid="{6979A370-7DC1-4BFF-8766-373775B7F396}"/>
    <cellStyle name="Comma 4 6 2 2 2 4" xfId="4457" xr:uid="{DA0D90D9-FE88-413C-8003-D384822690A0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3" xfId="5109" xr:uid="{94987A39-3082-4661-A325-BB76927CD821}"/>
    <cellStyle name="Comma 4 6 2 2 4" xfId="2826" xr:uid="{33AB6131-5B8A-4BDD-B9DC-D65A409EF1EC}"/>
    <cellStyle name="Comma 4 6 2 2 4 2" xfId="6500" xr:uid="{38CFC273-EA2F-4D09-9F29-0332ADEAFCA2}"/>
    <cellStyle name="Comma 4 6 2 2 5" xfId="4018" xr:uid="{88470D62-BF8D-421E-899C-1CD999AB766C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3" xfId="5110" xr:uid="{CC376ABE-1CF3-4B22-A780-A06A6359FA45}"/>
    <cellStyle name="Comma 4 6 2 3 3" xfId="2828" xr:uid="{12E7C343-E0FD-477D-9670-1B34678C514D}"/>
    <cellStyle name="Comma 4 6 2 3 3 2" xfId="6502" xr:uid="{B82EA7CB-142C-4E05-8902-01388C33F4BC}"/>
    <cellStyle name="Comma 4 6 2 3 4" xfId="4458" xr:uid="{2411AF4B-F989-4D72-A2FD-87CD39330B0F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3" xfId="5111" xr:uid="{B030C74C-B9F6-4D5D-AAB8-2D4BEE5CFB74}"/>
    <cellStyle name="Comma 4 6 2 4 3" xfId="2830" xr:uid="{B355F87C-2C35-4E76-9448-717E6DFBDAF1}"/>
    <cellStyle name="Comma 4 6 2 4 3 2" xfId="6504" xr:uid="{F32E1502-B240-44AC-A146-F7BA901A0723}"/>
    <cellStyle name="Comma 4 6 2 4 4" xfId="4196" xr:uid="{1A74DEFD-634B-474A-A763-88DE332D00D7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3" xfId="5112" xr:uid="{7F512FDD-5C7D-4C6C-8321-904F17204568}"/>
    <cellStyle name="Comma 4 6 2 6" xfId="2832" xr:uid="{05EC57EA-6EE4-4E73-8C7B-0F0A4C20BE1C}"/>
    <cellStyle name="Comma 4 6 2 6 2" xfId="6506" xr:uid="{6FF7DF0D-40CB-417D-AEF3-C0FCC1686ADF}"/>
    <cellStyle name="Comma 4 6 2 7" xfId="3828" xr:uid="{265859CF-8149-4DC6-9CE9-606A3CF5879A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3" xfId="5113" xr:uid="{A9161B0E-40C8-40FE-9BB7-3680A10ADD68}"/>
    <cellStyle name="Comma 4 6 3 2 3" xfId="2834" xr:uid="{6FE5365F-7A80-4466-82B6-3E308E312E9C}"/>
    <cellStyle name="Comma 4 6 3 2 3 2" xfId="6508" xr:uid="{0D1B9797-0740-4371-AED2-38CF048DD2AC}"/>
    <cellStyle name="Comma 4 6 3 2 4" xfId="4459" xr:uid="{83691A76-6F6B-404E-ADBD-84888649B7DD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3" xfId="5114" xr:uid="{24045921-28C5-4BA6-A823-98361842213F}"/>
    <cellStyle name="Comma 4 6 3 4" xfId="2836" xr:uid="{CFAD5548-DDC8-4111-97D1-72F29EFFA8BE}"/>
    <cellStyle name="Comma 4 6 3 4 2" xfId="6510" xr:uid="{91A81BFE-96FD-40DA-A52C-2FE6891A225D}"/>
    <cellStyle name="Comma 4 6 3 5" xfId="3955" xr:uid="{08603227-CE05-4CC5-A65C-789D85DBE93D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3" xfId="5115" xr:uid="{D3C328F8-4716-4484-B3B7-6F352D20A0F6}"/>
    <cellStyle name="Comma 4 6 4 3" xfId="2838" xr:uid="{FD42C3A8-FC9F-47F2-A512-2EF7E31826AF}"/>
    <cellStyle name="Comma 4 6 4 3 2" xfId="6512" xr:uid="{2560DE8D-C2AF-4BCD-ACF6-80C7BBADF947}"/>
    <cellStyle name="Comma 4 6 4 4" xfId="4460" xr:uid="{E9CB203B-9235-40E5-BD05-7D0EF11672F5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3" xfId="5116" xr:uid="{E7EDC9CD-A93B-44F4-9C0A-259592F644CD}"/>
    <cellStyle name="Comma 4 6 5 3" xfId="2840" xr:uid="{0CCC1AC2-F08A-428B-ADDD-E5530A94A0A2}"/>
    <cellStyle name="Comma 4 6 5 3 2" xfId="6514" xr:uid="{7143A84A-E11F-4C39-9123-B4607880A9B0}"/>
    <cellStyle name="Comma 4 6 5 4" xfId="4133" xr:uid="{B7D176A2-7023-45F1-88FA-01C7930964E2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3" xfId="5117" xr:uid="{38C2A952-DDDE-4E0C-954F-E98355222925}"/>
    <cellStyle name="Comma 4 6 7" xfId="2842" xr:uid="{BCC0B482-DFCA-46D5-A4EF-F4BC65C4307B}"/>
    <cellStyle name="Comma 4 6 7 2" xfId="6516" xr:uid="{72E199FD-2A1C-46FE-80AA-C1571A9A1066}"/>
    <cellStyle name="Comma 4 6 8" xfId="3765" xr:uid="{FA88946E-5227-4B59-9642-BE576D46D23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3" xfId="5118" xr:uid="{2BD27B55-BD98-4FAD-868D-84C7F275E983}"/>
    <cellStyle name="Comma 4 7 2 2 3" xfId="2844" xr:uid="{994A9CE0-1A1E-478C-B6D6-E010CD7F8158}"/>
    <cellStyle name="Comma 4 7 2 2 3 2" xfId="6518" xr:uid="{F13EDDA4-3A8B-4AEA-8E51-3931C1A3A626}"/>
    <cellStyle name="Comma 4 7 2 2 4" xfId="4461" xr:uid="{59537122-2473-47F8-94EB-969AC3006AFB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3" xfId="5119" xr:uid="{9420CAAD-9393-42BC-8E48-B022EB6D1C86}"/>
    <cellStyle name="Comma 4 7 2 4" xfId="2846" xr:uid="{AF1EAABD-A2DC-4220-A5A9-D38D8360904E}"/>
    <cellStyle name="Comma 4 7 2 4 2" xfId="6520" xr:uid="{2954B40F-06B9-4D13-B944-066A98A5D08B}"/>
    <cellStyle name="Comma 4 7 2 5" xfId="4003" xr:uid="{DC4958C1-4DDE-47B4-ACD7-C3796F203D18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3" xfId="5120" xr:uid="{2A3692F2-7683-4B9A-8DC9-85550F88480E}"/>
    <cellStyle name="Comma 4 7 3 3" xfId="2848" xr:uid="{BCD40B86-40B4-48C9-8F60-4EE883D0A77C}"/>
    <cellStyle name="Comma 4 7 3 3 2" xfId="6522" xr:uid="{DFDFF21F-767A-4150-804A-F3CBB97487F5}"/>
    <cellStyle name="Comma 4 7 3 4" xfId="4462" xr:uid="{901B6D81-B105-4D74-92C3-3EDDD09DF934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3" xfId="5121" xr:uid="{EF718D27-5606-4342-AD41-80A5A19E3054}"/>
    <cellStyle name="Comma 4 7 4 3" xfId="2850" xr:uid="{8DE0C229-77A7-4498-8C05-2B4F2FD8EE16}"/>
    <cellStyle name="Comma 4 7 4 3 2" xfId="6524" xr:uid="{B6927247-B82A-4D0B-B941-F4D24008C6A0}"/>
    <cellStyle name="Comma 4 7 4 4" xfId="4181" xr:uid="{11E9A6A0-75B9-4969-81F1-2B4C40FE7916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3" xfId="5122" xr:uid="{B562AEF7-8970-4DDB-AE55-FB185E747F5F}"/>
    <cellStyle name="Comma 4 7 6" xfId="2852" xr:uid="{189A3D17-6189-4F7B-8C74-26EAF85393A4}"/>
    <cellStyle name="Comma 4 7 6 2" xfId="6526" xr:uid="{C939E7AB-D877-44E4-8B9A-54CFA3351264}"/>
    <cellStyle name="Comma 4 7 7" xfId="3813" xr:uid="{F3813448-5D05-4A82-8B62-A1353FB41FFB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3" xfId="5123" xr:uid="{F5CE196E-902E-4A06-A61A-26F2B5C35490}"/>
    <cellStyle name="Comma 4 8 2 3" xfId="2854" xr:uid="{0BC5C515-E468-48AE-8DF7-4A14F51FD0D8}"/>
    <cellStyle name="Comma 4 8 2 3 2" xfId="6528" xr:uid="{C0EF02E4-E967-4FAD-B4D3-CD867F23A2F6}"/>
    <cellStyle name="Comma 4 8 2 4" xfId="4463" xr:uid="{EECA16E2-7BD9-4557-BEB3-C91F4239D41F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3" xfId="5124" xr:uid="{759EC30B-22F0-4A51-9F5A-E90F93326D9F}"/>
    <cellStyle name="Comma 4 8 4" xfId="2856" xr:uid="{B857E74C-DFE2-44F2-A33F-D0EFE0203D6F}"/>
    <cellStyle name="Comma 4 8 4 2" xfId="6530" xr:uid="{FDBD902B-DA5C-408D-AC70-8901C73B7201}"/>
    <cellStyle name="Comma 4 8 5" xfId="3947" xr:uid="{2606D227-5FBE-457E-B4CB-31CD1846C9D6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3" xfId="5125" xr:uid="{67753A0E-88BD-4595-8468-AF870053CFC9}"/>
    <cellStyle name="Comma 4 9 2 3" xfId="2858" xr:uid="{260FEC94-DF60-4ADA-854E-145B915C2194}"/>
    <cellStyle name="Comma 4 9 2 3 2" xfId="6532" xr:uid="{5B056137-00A3-41A2-B9CA-37E9129A61FE}"/>
    <cellStyle name="Comma 4 9 2 4" xfId="4464" xr:uid="{A19689BE-3546-4747-8F77-40A3675A3F8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3" xfId="5126" xr:uid="{A81ADFAE-8051-49AA-B57B-1E579599A208}"/>
    <cellStyle name="Comma 4 9 4" xfId="2860" xr:uid="{7D83645C-4F12-42FF-A1B2-68F67621D0F2}"/>
    <cellStyle name="Comma 4 9 4 2" xfId="6534" xr:uid="{3EDA6BAA-4B6A-434B-BC4C-93636D40BC69}"/>
    <cellStyle name="Comma 4 9 5" xfId="3904" xr:uid="{EA29C18A-4D4B-4164-80D1-BF82CBBFA13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3" xfId="5127" xr:uid="{DD2544B7-0CED-479E-AC41-613AADE8C482}"/>
    <cellStyle name="Comma 5 10 3" xfId="2862" xr:uid="{13ADA0EE-A32C-41AA-B578-2C1BD1231DCF}"/>
    <cellStyle name="Comma 5 10 3 2" xfId="6536" xr:uid="{60758F1B-E831-4587-9E40-435F38E6D1AD}"/>
    <cellStyle name="Comma 5 10 4" xfId="4134" xr:uid="{0C63FCBD-17D1-4011-9D06-39169285017B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3" xfId="5128" xr:uid="{75606C67-55C3-44E7-8599-AC11B7FA71A8}"/>
    <cellStyle name="Comma 5 12" xfId="2864" xr:uid="{B6F2AC12-14C0-4450-9E34-C85EFCD36134}"/>
    <cellStyle name="Comma 5 12 2" xfId="6538" xr:uid="{1D3CD4A4-4B34-428B-8B94-413DB296DD92}"/>
    <cellStyle name="Comma 5 13" xfId="3766" xr:uid="{C5024F62-45C7-4EF3-A962-2177F3C47158}"/>
    <cellStyle name="Comma 5 2" xfId="51" xr:uid="{FEB5FFA5-EC11-45B0-909A-CF812D8AE8DF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3" xfId="5129" xr:uid="{DD4A8CB1-3F91-4F3E-8911-45005F397FBC}"/>
    <cellStyle name="Comma 5 2 2 2 2 3" xfId="2866" xr:uid="{0ADEF30F-70A6-4397-A7D7-9879D5A280F8}"/>
    <cellStyle name="Comma 5 2 2 2 2 3 2" xfId="6540" xr:uid="{96A7564A-3B3D-4676-BCB6-BB87C58FB2A0}"/>
    <cellStyle name="Comma 5 2 2 2 2 4" xfId="4465" xr:uid="{0470D00D-CA23-4C6D-8C47-505189DA6D2D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3" xfId="5130" xr:uid="{A7A58EF0-B93D-4EA3-B65D-3EC6939F8CDF}"/>
    <cellStyle name="Comma 5 2 2 2 4" xfId="2868" xr:uid="{F5AA1598-9E45-4FFA-841B-CFD33BFEAA7A}"/>
    <cellStyle name="Comma 5 2 2 2 4 2" xfId="6542" xr:uid="{D2354B43-45B2-4953-9517-D7728B7B6832}"/>
    <cellStyle name="Comma 5 2 2 2 5" xfId="4040" xr:uid="{2A492FC9-49F7-4681-9811-C0510A06254B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3" xfId="5131" xr:uid="{96E054E6-F62E-44C4-88C4-0D0C96DA9D56}"/>
    <cellStyle name="Comma 5 2 2 3 3" xfId="2870" xr:uid="{B9980C71-53A8-485D-B970-368C4E03A7A5}"/>
    <cellStyle name="Comma 5 2 2 3 3 2" xfId="6544" xr:uid="{6AB30F05-8E96-4E36-8733-A555F7D69A9E}"/>
    <cellStyle name="Comma 5 2 2 3 4" xfId="4466" xr:uid="{77B3DBD4-0138-47D5-9A26-585EFBEA96E2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3" xfId="5132" xr:uid="{54924E3C-7969-4CAA-9AF8-89FF3C801DAB}"/>
    <cellStyle name="Comma 5 2 2 4 3" xfId="2872" xr:uid="{3DD8DF63-C89B-44DE-B4BA-9F590E3D3B4E}"/>
    <cellStyle name="Comma 5 2 2 4 3 2" xfId="6546" xr:uid="{7B901A6F-3301-4E8B-8268-F9A4B48761E0}"/>
    <cellStyle name="Comma 5 2 2 4 4" xfId="4218" xr:uid="{A4E13B9D-F38E-4266-81D8-5B158FC7B1C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3" xfId="5133" xr:uid="{0FF6DA61-90E5-4E18-B0CE-38FA8067C478}"/>
    <cellStyle name="Comma 5 2 2 6" xfId="2874" xr:uid="{995B222B-B84D-402C-BDC3-C8671DCFFC30}"/>
    <cellStyle name="Comma 5 2 2 6 2" xfId="6548" xr:uid="{6742A459-96AC-4F44-8DE2-B264BC99AC96}"/>
    <cellStyle name="Comma 5 2 2 7" xfId="3850" xr:uid="{94D02DB2-C620-419A-BEF6-984AAA80C34A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3" xfId="5134" xr:uid="{482EC50A-88FF-4DDB-B691-9EEF56E09FE2}"/>
    <cellStyle name="Comma 5 2 3 2 3" xfId="2876" xr:uid="{5DA5F5CD-387C-4866-98B7-8937FAFB9FA0}"/>
    <cellStyle name="Comma 5 2 3 2 3 2" xfId="6550" xr:uid="{99987B95-293B-4334-BC21-B73C077CC40F}"/>
    <cellStyle name="Comma 5 2 3 2 4" xfId="4467" xr:uid="{D1CCFB4B-2E5C-4B19-8864-295C8CE7FD47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3" xfId="5135" xr:uid="{E471DB47-2954-4150-AE45-087AA490D36F}"/>
    <cellStyle name="Comma 5 2 3 4" xfId="2878" xr:uid="{CBD8118C-8447-4776-ACF3-79CD7C59637F}"/>
    <cellStyle name="Comma 5 2 3 4 2" xfId="6552" xr:uid="{1746DAC5-BA19-4CD9-A3AB-999F18309AB0}"/>
    <cellStyle name="Comma 5 2 3 5" xfId="3957" xr:uid="{D8E093F1-AB80-4A00-8102-533A9E55E11A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3" xfId="5136" xr:uid="{A1747354-5331-431D-A877-AF8ABD13E30E}"/>
    <cellStyle name="Comma 5 2 4 3" xfId="2880" xr:uid="{ABE2A6A6-8182-4136-93DB-DC374EDE393B}"/>
    <cellStyle name="Comma 5 2 4 3 2" xfId="6554" xr:uid="{9DC49842-C5FE-444A-A3AE-FE32683BBD1C}"/>
    <cellStyle name="Comma 5 2 4 4" xfId="4468" xr:uid="{F18A2D91-30A8-4965-9291-9D01E76F9A06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3" xfId="5137" xr:uid="{41561177-3EE9-4ED0-98F9-B27E965C7BA9}"/>
    <cellStyle name="Comma 5 2 5 3" xfId="2882" xr:uid="{802DB5B5-4785-453A-BFB2-44055ECE23E7}"/>
    <cellStyle name="Comma 5 2 5 3 2" xfId="6556" xr:uid="{E7F80726-13E8-4FA0-B6F6-73F24FCC089D}"/>
    <cellStyle name="Comma 5 2 5 4" xfId="4135" xr:uid="{BD8BD601-8C09-4D76-8737-24B7D9C84EFB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3" xfId="5138" xr:uid="{CAF409D6-CB78-494C-94FB-ED81C73F6CA2}"/>
    <cellStyle name="Comma 5 2 7" xfId="2884" xr:uid="{14ECDF1C-F208-4FA9-BCE2-1F7B7409CF8E}"/>
    <cellStyle name="Comma 5 2 7 2" xfId="6558" xr:uid="{2CAFE070-F8C1-4414-8B1A-F78B5082073D}"/>
    <cellStyle name="Comma 5 2 8" xfId="3767" xr:uid="{F497C47E-EA71-468A-88F6-426A702D5A96}"/>
    <cellStyle name="Comma 5 3" xfId="52" xr:uid="{2EB6DF40-804A-4D37-B877-669F285FB547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3" xfId="5139" xr:uid="{EC730A59-1C4C-4373-BCB7-BBF5D273E1D9}"/>
    <cellStyle name="Comma 5 3 2 2 2 3" xfId="2886" xr:uid="{4A20F226-0973-4700-89CA-798934B72E8E}"/>
    <cellStyle name="Comma 5 3 2 2 2 3 2" xfId="6560" xr:uid="{4BC8A783-702D-4489-BEA8-A55A0C76A884}"/>
    <cellStyle name="Comma 5 3 2 2 2 4" xfId="4469" xr:uid="{8364A42F-FD62-4808-A42F-AC4970972A9E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3" xfId="5140" xr:uid="{FB0B4FFD-E19F-4431-8C56-9D64175E03B7}"/>
    <cellStyle name="Comma 5 3 2 2 4" xfId="2888" xr:uid="{2105BA76-5CFE-4036-B925-B392AF81F1E0}"/>
    <cellStyle name="Comma 5 3 2 2 4 2" xfId="6562" xr:uid="{0BABAE4F-90F4-4FCA-AE4F-D3701E710B94}"/>
    <cellStyle name="Comma 5 3 2 2 5" xfId="4054" xr:uid="{8526611E-D1DC-4FAE-9E4D-9B4AE1D3F04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3" xfId="5141" xr:uid="{8A6C8FB3-3702-4047-835F-4F678378B935}"/>
    <cellStyle name="Comma 5 3 2 3 3" xfId="2890" xr:uid="{367D2CB4-4FB1-4F59-AE65-B5DFC1701998}"/>
    <cellStyle name="Comma 5 3 2 3 3 2" xfId="6564" xr:uid="{41F1E76A-397E-44CE-937C-963CD26FA0D2}"/>
    <cellStyle name="Comma 5 3 2 3 4" xfId="4470" xr:uid="{760BC544-DBD1-4F6A-ACFE-8C29714E007A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3" xfId="5142" xr:uid="{91CEDEEA-4013-4F4C-B373-D4142CBB4C16}"/>
    <cellStyle name="Comma 5 3 2 4 3" xfId="2892" xr:uid="{15D9A094-C3D9-4A90-814E-CF518E642AA1}"/>
    <cellStyle name="Comma 5 3 2 4 3 2" xfId="6566" xr:uid="{C5D1EAF5-4BB8-481C-A41D-828DDA22315A}"/>
    <cellStyle name="Comma 5 3 2 4 4" xfId="4232" xr:uid="{E404075B-905F-4C6F-A625-933BA1FDC1E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3" xfId="5143" xr:uid="{4D47314F-9165-4B4B-8763-C5100811BE21}"/>
    <cellStyle name="Comma 5 3 2 6" xfId="2894" xr:uid="{38F24B86-3BE2-45D1-8E07-5FAB4C708D7D}"/>
    <cellStyle name="Comma 5 3 2 6 2" xfId="6568" xr:uid="{9D2B91E6-054D-4871-BF22-6A756D9A0B64}"/>
    <cellStyle name="Comma 5 3 2 7" xfId="3864" xr:uid="{78004F0D-0555-4019-B52A-D9B09DE44534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3" xfId="5144" xr:uid="{69CFCDB2-179F-4DCD-93D6-BD075DF58841}"/>
    <cellStyle name="Comma 5 3 3 2 3" xfId="2896" xr:uid="{6BC0DD34-CE53-41DE-996F-92BB0C3450BD}"/>
    <cellStyle name="Comma 5 3 3 2 3 2" xfId="6570" xr:uid="{4BFBDAD8-0DE0-4ECB-A530-CD9FC5FB2B1F}"/>
    <cellStyle name="Comma 5 3 3 2 4" xfId="4471" xr:uid="{48012395-2E30-41F2-970B-0B29F3CF531F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3" xfId="5145" xr:uid="{9FE1DC55-FE37-405C-B1D5-F6DDDDCFF7EC}"/>
    <cellStyle name="Comma 5 3 3 4" xfId="2898" xr:uid="{61126DD9-1FF4-49FC-AC61-F8193C827ED8}"/>
    <cellStyle name="Comma 5 3 3 4 2" xfId="6572" xr:uid="{600473A2-F6EE-4076-B82C-39CCA6B29CFB}"/>
    <cellStyle name="Comma 5 3 3 5" xfId="3958" xr:uid="{B2946DFE-623A-4263-888C-7C7851829453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3" xfId="5146" xr:uid="{FE6F854A-FC4D-454D-B1A5-03485D5C9029}"/>
    <cellStyle name="Comma 5 3 4 3" xfId="2900" xr:uid="{0C26301D-F432-4BAD-A30D-4510D7BB971D}"/>
    <cellStyle name="Comma 5 3 4 3 2" xfId="6574" xr:uid="{D10D837C-2EEE-493B-ADA2-A156F750374A}"/>
    <cellStyle name="Comma 5 3 4 4" xfId="4472" xr:uid="{042C748B-DABF-4EA2-B2DB-2AA965A67F84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3" xfId="5147" xr:uid="{7387C972-7A20-43D9-A601-00033BFFF80B}"/>
    <cellStyle name="Comma 5 3 5 3" xfId="2902" xr:uid="{82C39C87-6B01-4AD6-BA05-C071F8FC6752}"/>
    <cellStyle name="Comma 5 3 5 3 2" xfId="6576" xr:uid="{3D5ACC01-E590-41DE-AF81-8327E79ABB0C}"/>
    <cellStyle name="Comma 5 3 5 4" xfId="4136" xr:uid="{5B1A7410-55E6-4C79-BA27-4C4A04CF540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3" xfId="5148" xr:uid="{CACE0965-9230-4E71-BE7A-C19A6352919C}"/>
    <cellStyle name="Comma 5 3 7" xfId="2904" xr:uid="{2075BCE8-45F2-4B50-8E86-C030C3563C73}"/>
    <cellStyle name="Comma 5 3 7 2" xfId="6578" xr:uid="{F3434E90-B53B-427C-A6A7-7973A25D8EB2}"/>
    <cellStyle name="Comma 5 3 8" xfId="3768" xr:uid="{D6FE8EAB-AA4F-442D-9F7A-255ECC9F6DEC}"/>
    <cellStyle name="Comma 5 4" xfId="53" xr:uid="{A5F824D7-B539-418F-9B22-1128C49F13B0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3" xfId="5149" xr:uid="{1E5AFB20-BA82-45EC-9EBD-4EA224B57ACF}"/>
    <cellStyle name="Comma 5 4 2 2 2 3" xfId="2906" xr:uid="{E0AAB48B-142A-4219-AA50-1B6E1EC55EFE}"/>
    <cellStyle name="Comma 5 4 2 2 2 3 2" xfId="6580" xr:uid="{1CCDE53B-8D47-4449-B40F-7CD2FB15079A}"/>
    <cellStyle name="Comma 5 4 2 2 2 4" xfId="4473" xr:uid="{03373FB1-FDAD-4A06-A5A8-8DA835E23128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3" xfId="5150" xr:uid="{DDA13230-6140-4871-A66F-79707EFF794C}"/>
    <cellStyle name="Comma 5 4 2 2 4" xfId="2908" xr:uid="{70AF2084-768A-4978-8A77-46469CD4219F}"/>
    <cellStyle name="Comma 5 4 2 2 4 2" xfId="6582" xr:uid="{AF2B0862-FEB1-4632-80A3-2494B2250CB9}"/>
    <cellStyle name="Comma 5 4 2 2 5" xfId="4074" xr:uid="{C5BB9382-91DE-4830-A03F-1FA8028E76C6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3" xfId="5151" xr:uid="{F92C37D2-820F-4FBC-B15E-16742EA7D42A}"/>
    <cellStyle name="Comma 5 4 2 3 3" xfId="2910" xr:uid="{42C8C0C8-97CC-407B-8864-52F7A1E22259}"/>
    <cellStyle name="Comma 5 4 2 3 3 2" xfId="6584" xr:uid="{731F5F90-F5E9-4C9D-AB0F-E00E32180E36}"/>
    <cellStyle name="Comma 5 4 2 3 4" xfId="4474" xr:uid="{E355B982-510E-429F-A5FF-A09BD6B77A1D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3" xfId="5152" xr:uid="{F9D4770A-D804-4B7C-B777-ECAFF8C58DE2}"/>
    <cellStyle name="Comma 5 4 2 4 3" xfId="2912" xr:uid="{4442938E-8F1D-470A-B399-C2E80021FF1B}"/>
    <cellStyle name="Comma 5 4 2 4 3 2" xfId="6586" xr:uid="{1E8760E4-BDFF-4285-B5F7-8971806B4031}"/>
    <cellStyle name="Comma 5 4 2 4 4" xfId="4252" xr:uid="{55BDC3EB-06B5-43A1-8A4C-C85B3FD041AE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3" xfId="5153" xr:uid="{1792AA9B-7500-4611-8251-6B74E0531C0B}"/>
    <cellStyle name="Comma 5 4 2 6" xfId="2914" xr:uid="{2446DC77-EE72-4E4C-A678-F48F9B115658}"/>
    <cellStyle name="Comma 5 4 2 6 2" xfId="6588" xr:uid="{FAA68F12-9447-4EDA-99E9-5E283A154344}"/>
    <cellStyle name="Comma 5 4 2 7" xfId="3884" xr:uid="{4115E7B5-05FD-4B0F-8262-470B34A056AB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3" xfId="5154" xr:uid="{2EF61F4F-63F3-47F8-AF70-10FA3FBAE882}"/>
    <cellStyle name="Comma 5 4 3 2 3" xfId="2916" xr:uid="{B13B3CD7-BDB6-4F88-8CDB-4061042944AB}"/>
    <cellStyle name="Comma 5 4 3 2 3 2" xfId="6590" xr:uid="{4103E80F-DAC9-4813-A38B-DBD766738EAB}"/>
    <cellStyle name="Comma 5 4 3 2 4" xfId="4475" xr:uid="{739D5DE8-AD3B-45FB-A085-F58D337C9B05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3" xfId="5155" xr:uid="{335EF6F4-E1D9-41F7-AFD5-F41B70D1C41B}"/>
    <cellStyle name="Comma 5 4 3 4" xfId="2918" xr:uid="{09EDBFE9-4ABA-48C6-879D-92221308F950}"/>
    <cellStyle name="Comma 5 4 3 4 2" xfId="6592" xr:uid="{CBA7D0AA-F7C2-465F-BFA3-742E7B9A2031}"/>
    <cellStyle name="Comma 5 4 3 5" xfId="3959" xr:uid="{A27193CD-E18A-44AE-A6E9-C44298039100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3" xfId="5156" xr:uid="{F35BAC95-A98E-40CD-A4E2-10C0E0F8D8FC}"/>
    <cellStyle name="Comma 5 4 4 3" xfId="2920" xr:uid="{355F7879-9C5B-439C-BAF6-896D1257DB30}"/>
    <cellStyle name="Comma 5 4 4 3 2" xfId="6594" xr:uid="{B2377E14-2A1C-418D-A38B-BA486674F5D5}"/>
    <cellStyle name="Comma 5 4 4 4" xfId="4476" xr:uid="{054A2C70-8FD3-4C89-A859-4DB3F5156BE8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3" xfId="5157" xr:uid="{9A9790C2-5CA7-460E-850D-0FA4450A5774}"/>
    <cellStyle name="Comma 5 4 5 3" xfId="2922" xr:uid="{159610FB-5A19-4E78-802E-D1C495A76160}"/>
    <cellStyle name="Comma 5 4 5 3 2" xfId="6596" xr:uid="{0F626FF1-A48C-4E52-8271-7A3E144860FC}"/>
    <cellStyle name="Comma 5 4 5 4" xfId="4137" xr:uid="{300DCBAC-4FEA-4F71-B805-9F4AFC8DAE01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3" xfId="5158" xr:uid="{F6421132-5869-4227-A92B-AECAB37442BC}"/>
    <cellStyle name="Comma 5 4 7" xfId="2924" xr:uid="{FCE21079-1D43-49AD-B799-221C471EAE1B}"/>
    <cellStyle name="Comma 5 4 7 2" xfId="6598" xr:uid="{80D0B647-2EB2-485B-9639-F37B04A25449}"/>
    <cellStyle name="Comma 5 4 8" xfId="3769" xr:uid="{2D5C7437-563D-42A7-B098-79B20486CAEF}"/>
    <cellStyle name="Comma 5 5" xfId="54" xr:uid="{E232099B-9C4F-4283-B0FA-CF0C2C775BC1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3" xfId="5159" xr:uid="{8E9C7D5F-BF89-4697-A02F-87DF7A577B59}"/>
    <cellStyle name="Comma 5 5 2 2 2 3" xfId="2926" xr:uid="{AE353BC1-1716-4E2F-B581-DF7C7D5DE0BC}"/>
    <cellStyle name="Comma 5 5 2 2 2 3 2" xfId="6600" xr:uid="{09A2B08E-F2E1-4A51-8F69-95FBD55C50E4}"/>
    <cellStyle name="Comma 5 5 2 2 2 4" xfId="4477" xr:uid="{87956502-D7BE-44FD-A73A-1A4B00CBD758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3" xfId="5160" xr:uid="{6E60187F-D202-4ECF-AA68-E1F6F49EB4F9}"/>
    <cellStyle name="Comma 5 5 2 2 4" xfId="2928" xr:uid="{F5CD4E3A-A18A-443C-8760-73C6E653A438}"/>
    <cellStyle name="Comma 5 5 2 2 4 2" xfId="6602" xr:uid="{6AC96DAD-8BD6-4960-84E3-6FF1841D2207}"/>
    <cellStyle name="Comma 5 5 2 2 5" xfId="4024" xr:uid="{961E9D09-AE5B-43B4-8172-A773DF54D410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3" xfId="5161" xr:uid="{37497275-89CD-4D9F-8B04-E0AB3EA0C427}"/>
    <cellStyle name="Comma 5 5 2 3 3" xfId="2930" xr:uid="{29CD1F42-8AC8-4274-8F71-90614319300B}"/>
    <cellStyle name="Comma 5 5 2 3 3 2" xfId="6604" xr:uid="{2C940487-274E-4689-84BD-AD077F6CB0CC}"/>
    <cellStyle name="Comma 5 5 2 3 4" xfId="4478" xr:uid="{CC006E25-270A-4DF5-9131-01E9C63B7054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3" xfId="5162" xr:uid="{9675134F-8DFA-469C-8269-AC8C0F0F5D87}"/>
    <cellStyle name="Comma 5 5 2 4 3" xfId="2932" xr:uid="{950E3915-2C5E-4DE0-BACD-D8D596B3D618}"/>
    <cellStyle name="Comma 5 5 2 4 3 2" xfId="6606" xr:uid="{70F6C381-798B-49F6-A345-2708AC9A6039}"/>
    <cellStyle name="Comma 5 5 2 4 4" xfId="4202" xr:uid="{698E5CF2-F9E0-4CD0-AD08-08BF1968F192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3" xfId="5163" xr:uid="{D55AED25-0786-4A6A-8FE7-AFC657878A5D}"/>
    <cellStyle name="Comma 5 5 2 6" xfId="2934" xr:uid="{D1269523-0861-4AB7-BDBB-4220F343D97C}"/>
    <cellStyle name="Comma 5 5 2 6 2" xfId="6608" xr:uid="{5BE12576-0109-4BA3-ADE8-A30ABB2DB52A}"/>
    <cellStyle name="Comma 5 5 2 7" xfId="3834" xr:uid="{0B34AD20-7002-4318-B5C5-285597DBFD79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3" xfId="5164" xr:uid="{1390B6FB-6304-4EB2-B2C8-4D9F2FB1D5AD}"/>
    <cellStyle name="Comma 5 5 3 2 3" xfId="2936" xr:uid="{5CDB7C28-C291-4E91-B9B6-32450889979B}"/>
    <cellStyle name="Comma 5 5 3 2 3 2" xfId="6610" xr:uid="{9AEF53BC-8644-44F6-99CE-4C2B12E52E25}"/>
    <cellStyle name="Comma 5 5 3 2 4" xfId="4479" xr:uid="{1385F0DD-A64F-4734-AF36-4A4F43EE8FAE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3" xfId="5165" xr:uid="{4DFD2167-3832-4B97-805F-26016DA1AF7D}"/>
    <cellStyle name="Comma 5 5 3 4" xfId="2938" xr:uid="{FB4F2E1E-918A-40EE-9259-9E0197C8A75B}"/>
    <cellStyle name="Comma 5 5 3 4 2" xfId="6612" xr:uid="{E240E54F-F953-478B-8049-ACF7F9D1A0A1}"/>
    <cellStyle name="Comma 5 5 3 5" xfId="3960" xr:uid="{33FBFBD6-4868-4E3A-9EF3-6C6343749256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3" xfId="5166" xr:uid="{9259FC19-DAC1-440F-B969-DFB550AC0461}"/>
    <cellStyle name="Comma 5 5 4 3" xfId="2940" xr:uid="{9EB8CC2F-8207-44A9-88A4-C473341F4080}"/>
    <cellStyle name="Comma 5 5 4 3 2" xfId="6614" xr:uid="{A4A1658F-F876-400E-88C7-BDAB4A269318}"/>
    <cellStyle name="Comma 5 5 4 4" xfId="4480" xr:uid="{5B7C2150-7A45-446E-ABD0-89B2CC09C05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3" xfId="5167" xr:uid="{E6D081EC-C9D6-46AD-8348-85DFBBFFFDE8}"/>
    <cellStyle name="Comma 5 5 5 3" xfId="2942" xr:uid="{18D47692-2C1D-437A-B0AD-09042BBDAAE8}"/>
    <cellStyle name="Comma 5 5 5 3 2" xfId="6616" xr:uid="{C4C67B0E-DD72-4319-871B-72AC4DC6BC93}"/>
    <cellStyle name="Comma 5 5 5 4" xfId="4138" xr:uid="{34C1F7AC-0CD1-4639-A2D1-2C29E42577C7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3" xfId="5168" xr:uid="{8CF1B2C1-DAC8-4375-B15C-5435F195DFC7}"/>
    <cellStyle name="Comma 5 5 7" xfId="2944" xr:uid="{739469F7-1E55-4BD3-AF7D-1CA1EB6F616D}"/>
    <cellStyle name="Comma 5 5 7 2" xfId="6618" xr:uid="{5ADF8D81-F4D7-4BC2-BD97-1BA08F309268}"/>
    <cellStyle name="Comma 5 5 8" xfId="3770" xr:uid="{AE99F59F-45DD-41EB-8807-44B1867CCF86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3" xfId="5169" xr:uid="{956C33BF-7FA6-44C1-95B0-4BE081FE9144}"/>
    <cellStyle name="Comma 5 6 2 2 3" xfId="2946" xr:uid="{D7A78F50-9B4A-4D90-8AC4-FF96C8E8F6E5}"/>
    <cellStyle name="Comma 5 6 2 2 3 2" xfId="6620" xr:uid="{5CCEF0CE-DB54-47E0-A408-77D5E56DF0E2}"/>
    <cellStyle name="Comma 5 6 2 2 4" xfId="4481" xr:uid="{84800EA9-4CCB-48F1-8990-7A08F72F5C93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3" xfId="5170" xr:uid="{7A5F30B4-E553-4776-9CE4-FAC32BF84B02}"/>
    <cellStyle name="Comma 5 6 2 4" xfId="2948" xr:uid="{0BF881AB-0079-49E4-93EC-AA4C5D5BC8F6}"/>
    <cellStyle name="Comma 5 6 2 4 2" xfId="6622" xr:uid="{227B2E63-6F5A-418D-9737-D090FD48F99E}"/>
    <cellStyle name="Comma 5 6 2 5" xfId="4009" xr:uid="{E61E02A2-6817-430C-86D6-6036ECE3285B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3" xfId="5171" xr:uid="{DFC90A7C-31A2-4670-8AA2-D90B4D894775}"/>
    <cellStyle name="Comma 5 6 3 3" xfId="2950" xr:uid="{61339379-8861-486F-A6F7-AAF5896B26A8}"/>
    <cellStyle name="Comma 5 6 3 3 2" xfId="6624" xr:uid="{E1E1B910-205C-4C73-8337-530C59182860}"/>
    <cellStyle name="Comma 5 6 3 4" xfId="4482" xr:uid="{76DFA4C3-4FA6-410C-9FDA-8102BE5DDCA6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3" xfId="5172" xr:uid="{E83848FA-35E9-4ACC-B854-32A679569B47}"/>
    <cellStyle name="Comma 5 6 4 3" xfId="2952" xr:uid="{EE283B35-020D-4032-9A37-A796538F5EA0}"/>
    <cellStyle name="Comma 5 6 4 3 2" xfId="6626" xr:uid="{F9C012B9-9414-4671-9DDF-F11744809845}"/>
    <cellStyle name="Comma 5 6 4 4" xfId="4187" xr:uid="{48B2AE00-72C0-4A0C-AF7D-C23DD4B3E9D0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3" xfId="5173" xr:uid="{7A006A4F-D0BA-4683-BB2F-9F1AA6DFAFCE}"/>
    <cellStyle name="Comma 5 6 6" xfId="2954" xr:uid="{DDA58104-BA62-40E8-8E2B-368AF9CF455F}"/>
    <cellStyle name="Comma 5 6 6 2" xfId="6628" xr:uid="{173DE3BE-95BE-416F-A15F-4EF812D8E46B}"/>
    <cellStyle name="Comma 5 6 7" xfId="3819" xr:uid="{73E222CE-A248-40E8-8608-70F0094CD378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3" xfId="5174" xr:uid="{C92F7E86-1944-4ED3-B0C4-0745FEC0B180}"/>
    <cellStyle name="Comma 5 7 2 3" xfId="2956" xr:uid="{2B21E280-A474-4956-808B-F695BFF2F600}"/>
    <cellStyle name="Comma 5 7 2 3 2" xfId="6630" xr:uid="{8C619404-50D3-4C9A-806A-9DE250321C68}"/>
    <cellStyle name="Comma 5 7 2 4" xfId="4483" xr:uid="{AED6D0DE-1CB1-41BF-A559-7A4173986D29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3" xfId="5175" xr:uid="{01177E78-44AA-4427-9693-C576A47EA981}"/>
    <cellStyle name="Comma 5 7 4" xfId="2958" xr:uid="{176F0519-FE7A-4BED-A195-E64ECA7978BD}"/>
    <cellStyle name="Comma 5 7 4 2" xfId="6632" xr:uid="{32B5ADB5-1657-439E-9FF1-305F292CE942}"/>
    <cellStyle name="Comma 5 7 5" xfId="3956" xr:uid="{59EC1EB8-C05C-40B3-9915-467F5EB23442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3" xfId="5176" xr:uid="{81673555-8C06-4661-930D-7DEF27D8DC33}"/>
    <cellStyle name="Comma 5 8 2 3" xfId="2960" xr:uid="{4B8326EE-79B1-417B-B178-819EF1AC54DE}"/>
    <cellStyle name="Comma 5 8 2 3 2" xfId="6634" xr:uid="{F887F797-A525-4ABD-A17B-9ABFC78CD2A0}"/>
    <cellStyle name="Comma 5 8 2 4" xfId="4484" xr:uid="{42773521-7791-48F4-8410-C493AF442710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3" xfId="5177" xr:uid="{2F0D4A76-F049-4E3F-B04B-FFDDBECB27A3}"/>
    <cellStyle name="Comma 5 8 4" xfId="2962" xr:uid="{C738F24B-FC99-44C0-BF13-F9157D85BD31}"/>
    <cellStyle name="Comma 5 8 4 2" xfId="6636" xr:uid="{95F13BDF-D37C-4AB9-817F-67101AB77EC1}"/>
    <cellStyle name="Comma 5 8 5" xfId="3906" xr:uid="{47FED52F-471A-4BC9-979A-AB23DEC2ADF5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3" xfId="5178" xr:uid="{A4512773-A2C9-4049-A963-FAC75673B7B0}"/>
    <cellStyle name="Comma 5 9 3" xfId="2964" xr:uid="{60214995-8A47-4683-AC80-D9491F421997}"/>
    <cellStyle name="Comma 5 9 3 2" xfId="6638" xr:uid="{69A6FDFF-767A-4411-BD11-0F19B9E8824B}"/>
    <cellStyle name="Comma 5 9 4" xfId="4485" xr:uid="{C7D74800-9AB4-4AAA-9382-5B529B4C0D9D}"/>
    <cellStyle name="Comma 6" xfId="55" xr:uid="{B3662628-CADB-42BE-BABD-55EC68E1A009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3" xfId="5179" xr:uid="{142F00B3-673F-449D-A7BF-6E456A01A09B}"/>
    <cellStyle name="Comma 6 2 2 2 3" xfId="2966" xr:uid="{4B894797-E991-494A-8E35-1A15E8245EAD}"/>
    <cellStyle name="Comma 6 2 2 2 3 2" xfId="6640" xr:uid="{C64FE699-DD50-4A14-8DAF-B64DFE2C7CAB}"/>
    <cellStyle name="Comma 6 2 2 2 4" xfId="4486" xr:uid="{67969163-2C27-4EE3-8168-FC3702E53D5B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3" xfId="5180" xr:uid="{CD213B8F-252E-45C7-AC73-386480D956D0}"/>
    <cellStyle name="Comma 6 2 2 4" xfId="2968" xr:uid="{2E07199F-BBD9-4CE3-97D4-07EACED28484}"/>
    <cellStyle name="Comma 6 2 2 4 2" xfId="6642" xr:uid="{E638BBCB-95E4-4A18-B7DE-616B1618F291}"/>
    <cellStyle name="Comma 6 2 2 5" xfId="4032" xr:uid="{350627DC-EA85-43F7-A0BE-147903EBE09B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3" xfId="5181" xr:uid="{90CF0F8E-C573-49B5-8E39-F1964363EFD6}"/>
    <cellStyle name="Comma 6 2 3 3" xfId="2970" xr:uid="{55638246-68D1-4F97-88D1-6638815F8E62}"/>
    <cellStyle name="Comma 6 2 3 3 2" xfId="6644" xr:uid="{638F66D9-D499-4F63-82E4-8A4F9252488B}"/>
    <cellStyle name="Comma 6 2 3 4" xfId="4487" xr:uid="{24CB5D0C-AB0E-48F6-9FE4-B9286FE814C1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3" xfId="5182" xr:uid="{EDA69048-3938-4E0E-94F5-D1C1544F63A2}"/>
    <cellStyle name="Comma 6 2 4 3" xfId="2972" xr:uid="{9C48BF5E-F123-4BBD-9097-AE36EE7FBF2B}"/>
    <cellStyle name="Comma 6 2 4 3 2" xfId="6646" xr:uid="{BA6542AC-0D7A-488E-82AF-3397E3B01133}"/>
    <cellStyle name="Comma 6 2 4 4" xfId="4210" xr:uid="{785AEC17-CB60-4318-8B98-AD0713489590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3" xfId="5183" xr:uid="{B6BA3C8B-3279-4C67-B6EF-C39B3FD1E60C}"/>
    <cellStyle name="Comma 6 2 6" xfId="2974" xr:uid="{E74AC491-BBF1-494F-A7A0-955C50E5F654}"/>
    <cellStyle name="Comma 6 2 6 2" xfId="6648" xr:uid="{71B47B8E-42D9-43BC-B1E9-AA2936BC8B43}"/>
    <cellStyle name="Comma 6 2 7" xfId="3842" xr:uid="{169C9FD0-498B-4F6F-AAB4-8ABDC77445B1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3" xfId="5184" xr:uid="{0F59773A-0AFA-40EB-825B-2AA33984F2B5}"/>
    <cellStyle name="Comma 6 3 2 3" xfId="2976" xr:uid="{22C797FD-6276-4629-957E-AC118EF8D84D}"/>
    <cellStyle name="Comma 6 3 2 3 2" xfId="6650" xr:uid="{8AD555C8-EEE4-439E-8A2A-2652C9940491}"/>
    <cellStyle name="Comma 6 3 2 4" xfId="4488" xr:uid="{28BBABE8-775A-4DCC-A8BA-D9ECA7465B7B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3" xfId="5185" xr:uid="{2590750C-6401-452A-BE71-AD17E57EAC46}"/>
    <cellStyle name="Comma 6 3 4" xfId="2978" xr:uid="{61D4DDAC-8F46-42FC-98AA-800B82934DCF}"/>
    <cellStyle name="Comma 6 3 4 2" xfId="6652" xr:uid="{4C0EEEE0-DEE9-45B6-9767-5C6044D68CFD}"/>
    <cellStyle name="Comma 6 3 5" xfId="3961" xr:uid="{823AE3AC-B533-4ABD-B1BE-AB331241D0B0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3" xfId="5186" xr:uid="{D2BA523F-0FF9-4941-A448-3DC004B88239}"/>
    <cellStyle name="Comma 6 4 2 3" xfId="2980" xr:uid="{6A076684-4236-4306-BEEB-CA5E80EA4E04}"/>
    <cellStyle name="Comma 6 4 2 3 2" xfId="6654" xr:uid="{00164884-D65E-422E-A9B3-E62AB3BE7FCB}"/>
    <cellStyle name="Comma 6 4 2 4" xfId="4489" xr:uid="{0F3A31D9-5B29-422F-ACE1-995D6FFCCAA8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3" xfId="5187" xr:uid="{EBA40B6D-88BD-4675-A6CC-D7BA886A297B}"/>
    <cellStyle name="Comma 6 4 4" xfId="2982" xr:uid="{71C41599-1D18-4095-9DE3-162B1979EC8E}"/>
    <cellStyle name="Comma 6 4 4 2" xfId="6656" xr:uid="{98178A67-B8AB-4450-9441-BD5E8A431C7D}"/>
    <cellStyle name="Comma 6 4 5" xfId="3908" xr:uid="{6F4C93EA-9F6E-43CF-A824-5F0BDAEDC452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3" xfId="5188" xr:uid="{0DBA0287-1357-4F46-9F7A-498E76A025A4}"/>
    <cellStyle name="Comma 6 5 3" xfId="2984" xr:uid="{3529A83D-4754-4F3B-95DF-B173DF5D9EEB}"/>
    <cellStyle name="Comma 6 5 3 2" xfId="6658" xr:uid="{86AAB7CD-D6BF-4C19-A195-DE5FD7A8D1FD}"/>
    <cellStyle name="Comma 6 5 4" xfId="4490" xr:uid="{D0C3A045-6CEB-4EE4-92D8-009F954D9F07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3" xfId="5189" xr:uid="{16D36BFB-96F1-454D-9DEC-F4A47DF17477}"/>
    <cellStyle name="Comma 6 6 3" xfId="2986" xr:uid="{82426040-094E-4579-B70F-2D6A81FE9ADC}"/>
    <cellStyle name="Comma 6 6 3 2" xfId="6660" xr:uid="{C28951CB-BD66-4411-B89B-09AFEECCC1AF}"/>
    <cellStyle name="Comma 6 6 4" xfId="4139" xr:uid="{90EDF078-B8AC-4B31-8A21-27E9D2D1921A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3" xfId="5190" xr:uid="{93B21DB5-3936-45A4-8BDB-271D20865BF3}"/>
    <cellStyle name="Comma 6 8" xfId="2988" xr:uid="{DBDDC549-C2AB-4BE8-9265-42D0D19C6BF5}"/>
    <cellStyle name="Comma 6 8 2" xfId="6662" xr:uid="{BA49948E-0267-4852-B2CE-D529B2F4DF51}"/>
    <cellStyle name="Comma 6 9" xfId="3771" xr:uid="{95C7380C-96BA-4AEA-BDEA-A2130370997F}"/>
    <cellStyle name="Comma 7" xfId="56" xr:uid="{26CF4A7B-8742-4676-948D-B867D3F33693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3" xfId="5191" xr:uid="{3B038B6A-8C00-4834-9CE0-135FE7B3919E}"/>
    <cellStyle name="Comma 7 2 2 2 3" xfId="2990" xr:uid="{02A4E467-68A2-488C-9AA9-7F8EA5A1F003}"/>
    <cellStyle name="Comma 7 2 2 2 3 2" xfId="6664" xr:uid="{160F9ECE-C2EB-4E0B-9AD2-D8EE7AF9EDB6}"/>
    <cellStyle name="Comma 7 2 2 2 4" xfId="4491" xr:uid="{17553E3B-A493-455D-A776-05855ABD2E4A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3" xfId="5192" xr:uid="{033F158A-A783-4D98-B117-22BD353B4920}"/>
    <cellStyle name="Comma 7 2 2 4" xfId="2992" xr:uid="{4E315B52-5D35-4F9E-AA82-E335E57DD1CE}"/>
    <cellStyle name="Comma 7 2 2 4 2" xfId="6666" xr:uid="{FF2A4DD7-8FD4-48CF-96F4-669B51734DA8}"/>
    <cellStyle name="Comma 7 2 2 5" xfId="4042" xr:uid="{F22B0C19-D695-41EB-99F2-46E4E47D7F2A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3" xfId="5193" xr:uid="{FC078C5F-47E7-469E-92E6-DBDC648FE112}"/>
    <cellStyle name="Comma 7 2 3 3" xfId="2994" xr:uid="{090A040A-AC28-449B-99A6-FB268C327A09}"/>
    <cellStyle name="Comma 7 2 3 3 2" xfId="6668" xr:uid="{A5E2B493-4743-42C8-8858-D4D51FC74E01}"/>
    <cellStyle name="Comma 7 2 3 4" xfId="4492" xr:uid="{76FED3B8-EAB7-410F-B625-EBC8546CA85D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3" xfId="5194" xr:uid="{3E4EFCEC-D91A-4CD0-97D1-FF41C4617B7F}"/>
    <cellStyle name="Comma 7 2 4 3" xfId="2996" xr:uid="{EF702846-89F5-4FD3-A741-D20FC410F83F}"/>
    <cellStyle name="Comma 7 2 4 3 2" xfId="6670" xr:uid="{9F933AA7-321D-4149-8E88-0024E5460C87}"/>
    <cellStyle name="Comma 7 2 4 4" xfId="4220" xr:uid="{A81B868B-CAB2-47C3-8B1A-7D437E79C069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3" xfId="5195" xr:uid="{87F8A456-B92E-4991-A4CC-FEDC919E8D46}"/>
    <cellStyle name="Comma 7 2 6" xfId="2998" xr:uid="{0A7A5EB6-6029-4AC1-823D-0F7CEF138162}"/>
    <cellStyle name="Comma 7 2 6 2" xfId="6672" xr:uid="{07B142F4-B4C7-4A69-BF09-0211DE09005C}"/>
    <cellStyle name="Comma 7 2 7" xfId="3852" xr:uid="{A9864C52-A823-4C00-B2BF-987BFEBF5153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3" xfId="5196" xr:uid="{C57F78E5-A396-4EDA-BBDC-A9B110DAC256}"/>
    <cellStyle name="Comma 7 3 2 3" xfId="3000" xr:uid="{9E6B50C4-442E-4038-ABE5-A9AC288AB1BE}"/>
    <cellStyle name="Comma 7 3 2 3 2" xfId="6674" xr:uid="{04E0976B-0E2C-46E3-B46E-E7BD972355AD}"/>
    <cellStyle name="Comma 7 3 2 4" xfId="4493" xr:uid="{A16755C1-C216-46D4-9271-6605D7440747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3" xfId="5197" xr:uid="{4A50EFB8-6574-40D9-A027-61C215B6D486}"/>
    <cellStyle name="Comma 7 3 4" xfId="3002" xr:uid="{5D44D7A3-51F4-48B5-8298-3A2E0C3EB157}"/>
    <cellStyle name="Comma 7 3 4 2" xfId="6676" xr:uid="{083FD360-BB71-4224-A3FB-3F666EB26998}"/>
    <cellStyle name="Comma 7 3 5" xfId="3962" xr:uid="{F74413A4-9257-4D48-82C0-B8BBE5B82D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3" xfId="5198" xr:uid="{9AE97EBC-A858-44F7-B59A-6333D9A1B15C}"/>
    <cellStyle name="Comma 7 4 3" xfId="3004" xr:uid="{2E8DFA60-C175-4EA8-8F7F-9EBDCD27C476}"/>
    <cellStyle name="Comma 7 4 3 2" xfId="6678" xr:uid="{357B4BB5-271A-46E3-9D66-D93D7EC8BA84}"/>
    <cellStyle name="Comma 7 4 4" xfId="4494" xr:uid="{C87939AA-5DFD-406C-ADFA-AFD762C53235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3" xfId="5199" xr:uid="{09E1C1CE-4D60-4BE1-BF87-A6D56007948D}"/>
    <cellStyle name="Comma 7 5 3" xfId="3006" xr:uid="{3001FEDF-3B18-4B4D-AB3E-6D5FF16633AD}"/>
    <cellStyle name="Comma 7 5 3 2" xfId="6680" xr:uid="{F42FA2D3-166C-49BE-A51F-01B25B925BE7}"/>
    <cellStyle name="Comma 7 5 4" xfId="4140" xr:uid="{334FD43A-1959-4096-9AE3-59370FACCF8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3" xfId="5200" xr:uid="{A35FA42A-D99E-4034-B12B-1641F78FE406}"/>
    <cellStyle name="Comma 7 7" xfId="3008" xr:uid="{9EBF078E-54D4-468F-B3D9-6333D8ADF5D0}"/>
    <cellStyle name="Comma 7 7 2" xfId="6682" xr:uid="{32318A91-B17F-403D-8EBA-AFF5FBBD423D}"/>
    <cellStyle name="Comma 7 8" xfId="3772" xr:uid="{88B78689-1CB3-4C4C-9816-FC2AE72B0DB5}"/>
    <cellStyle name="Comma 8" xfId="57" xr:uid="{F20CEB73-0AFD-457F-9CCC-9C7FD286FFE7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3" xfId="5201" xr:uid="{10E56308-919E-43DA-A216-9510C41B083F}"/>
    <cellStyle name="Comma 8 2 2 2 3" xfId="3010" xr:uid="{21F3A6AA-1109-45B8-A989-ED6A1213262A}"/>
    <cellStyle name="Comma 8 2 2 2 3 2" xfId="6684" xr:uid="{2E2D299C-87C8-45EB-8118-8D123E0A2DB1}"/>
    <cellStyle name="Comma 8 2 2 2 4" xfId="4495" xr:uid="{5CD49D39-0507-458B-87E4-7E170897AA0B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3" xfId="5202" xr:uid="{050328E7-E60C-46CF-9066-D3C352E2F2B3}"/>
    <cellStyle name="Comma 8 2 2 4" xfId="3012" xr:uid="{4B27A57D-5204-47DD-800C-88E442E38D36}"/>
    <cellStyle name="Comma 8 2 2 4 2" xfId="6686" xr:uid="{D0818C96-8DBD-4D2A-ACDD-8FC1A9FBF574}"/>
    <cellStyle name="Comma 8 2 2 5" xfId="4062" xr:uid="{2C7D8D70-B23A-4DC1-9ABC-30E8C0B4E14B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3" xfId="5203" xr:uid="{97F919FC-E7D3-4619-8DD4-F97ED2B4A43E}"/>
    <cellStyle name="Comma 8 2 3 3" xfId="3014" xr:uid="{8A0C4B74-8E00-4517-A7DA-28AE84EC3F32}"/>
    <cellStyle name="Comma 8 2 3 3 2" xfId="6688" xr:uid="{1830AF9D-8A9F-47D4-9269-B91A06053C4E}"/>
    <cellStyle name="Comma 8 2 3 4" xfId="4496" xr:uid="{D1AE90BC-708D-4B45-ABE3-99A6646CBB7B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3" xfId="5204" xr:uid="{AA6C782E-2E3A-49FA-BED6-78ACA8825D32}"/>
    <cellStyle name="Comma 8 2 4 3" xfId="3016" xr:uid="{BF980513-B180-4ADA-85C1-D48B59730F19}"/>
    <cellStyle name="Comma 8 2 4 3 2" xfId="6690" xr:uid="{9BEF0A39-CC4A-416D-8CC2-C7C55ECB87D9}"/>
    <cellStyle name="Comma 8 2 4 4" xfId="4240" xr:uid="{5AFB5930-C997-4D15-9613-2E5FA5BA87B5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3" xfId="5205" xr:uid="{DD74B895-5CB4-4056-A354-6EAFBB2046E3}"/>
    <cellStyle name="Comma 8 2 6" xfId="3018" xr:uid="{CBD7CB00-2AE2-4580-B9C9-3CE6D90B3BA8}"/>
    <cellStyle name="Comma 8 2 6 2" xfId="6692" xr:uid="{7FD2B1E5-88BC-46AF-9C63-E859E3D30499}"/>
    <cellStyle name="Comma 8 2 7" xfId="3872" xr:uid="{D71FF680-FF3D-46BB-9692-5FD8D5DB13F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3" xfId="5206" xr:uid="{E4B83CE6-920E-4D11-B8C1-14F2E7E8C55B}"/>
    <cellStyle name="Comma 8 3 2 3" xfId="3020" xr:uid="{D87D9B7F-BFE8-43D6-9E0D-3F44231BFE72}"/>
    <cellStyle name="Comma 8 3 2 3 2" xfId="6694" xr:uid="{7CF4368C-088F-4716-9E1A-14F6A8F87507}"/>
    <cellStyle name="Comma 8 3 2 4" xfId="4497" xr:uid="{0F60491A-C13A-4910-A211-980F177EDA66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3" xfId="5207" xr:uid="{601E88A7-DE79-4BC4-8DCC-0A4692FE8133}"/>
    <cellStyle name="Comma 8 3 4" xfId="3022" xr:uid="{288B7124-B8BB-48A7-9724-288225C818C6}"/>
    <cellStyle name="Comma 8 3 4 2" xfId="6696" xr:uid="{6E810B8D-ACDF-4D84-A0FA-FCE019C4C088}"/>
    <cellStyle name="Comma 8 3 5" xfId="3963" xr:uid="{AFF72701-3236-4F38-A060-C885818DA0D4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3" xfId="5208" xr:uid="{8D2B06E1-9657-4D6A-A620-178BF4E7F16D}"/>
    <cellStyle name="Comma 8 4 3" xfId="3024" xr:uid="{688C6757-9D20-4160-A23E-52C7A5FEE9D8}"/>
    <cellStyle name="Comma 8 4 3 2" xfId="6698" xr:uid="{C8D2EBBD-6AFD-4C93-8168-68FD3A4F6BA7}"/>
    <cellStyle name="Comma 8 4 4" xfId="4498" xr:uid="{ECBD3D19-FA9D-4EDD-860B-2AB85AF8CD8B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3" xfId="5209" xr:uid="{7B7575C1-A7E7-4332-AAC7-DC27EE021D43}"/>
    <cellStyle name="Comma 8 5 3" xfId="3026" xr:uid="{74C55A5F-9094-4D30-B3D2-67883AFB3AC7}"/>
    <cellStyle name="Comma 8 5 3 2" xfId="6700" xr:uid="{11B4827D-7047-4CA4-910A-362FFC62B4E5}"/>
    <cellStyle name="Comma 8 5 4" xfId="4141" xr:uid="{CCE67EA7-1BBC-425D-9ADB-14489BB9A7B3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3" xfId="5210" xr:uid="{6A8AC724-4A70-4F84-B0A0-57CAF1ECE5A6}"/>
    <cellStyle name="Comma 8 7" xfId="3028" xr:uid="{624BAB30-E067-423E-8424-2DF969523B36}"/>
    <cellStyle name="Comma 8 7 2" xfId="6702" xr:uid="{8EA418C6-D763-4DAE-BBE1-C07D61F1F7D6}"/>
    <cellStyle name="Comma 8 8" xfId="3773" xr:uid="{718A9B25-C697-4459-863A-5CAF2026385B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3" xfId="5211" xr:uid="{FAF02C95-224C-49F3-B7AA-A47D806EA7A7}"/>
    <cellStyle name="Comma 9 2 2 3" xfId="3030" xr:uid="{9E5CE091-1B55-4171-BFA4-BA5DF9D2714B}"/>
    <cellStyle name="Comma 9 2 2 3 2" xfId="6704" xr:uid="{DF560E8A-2C21-45C5-BD78-708A63B054BC}"/>
    <cellStyle name="Comma 9 2 2 4" xfId="4499" xr:uid="{1698180C-6084-425B-A189-C0EF3488B59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3" xfId="5212" xr:uid="{6BBF6F8F-8B4B-4CAF-801F-379AA6BBD8CD}"/>
    <cellStyle name="Comma 9 2 4" xfId="3032" xr:uid="{70774536-53AE-4ACB-8AB8-9134CA9257F3}"/>
    <cellStyle name="Comma 9 2 4 2" xfId="6706" xr:uid="{8F865A74-6B90-451C-9DED-6B3B1952C2C2}"/>
    <cellStyle name="Comma 9 2 5" xfId="3964" xr:uid="{BC16F8D4-9956-4CB9-8ABD-8FC397163BE1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3" xfId="5213" xr:uid="{D2C8DB5D-B730-4320-A016-965D24CFD871}"/>
    <cellStyle name="Comma 9 3 3" xfId="3034" xr:uid="{BE9D053C-247B-4E38-8899-6392EE98832E}"/>
    <cellStyle name="Comma 9 3 3 2" xfId="6708" xr:uid="{E509059A-12CC-467D-AE03-39845BFF6BA1}"/>
    <cellStyle name="Comma 9 3 4" xfId="4500" xr:uid="{4AC764BC-CBDF-4FB8-A2FC-F8D154F74D2C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3" xfId="5214" xr:uid="{D72F085E-7403-4F5A-9AC6-76C5E4AEFB8D}"/>
    <cellStyle name="Comma 9 4 3" xfId="3036" xr:uid="{2F2397F5-EF92-4CEC-A84E-A8CA9AE61638}"/>
    <cellStyle name="Comma 9 4 3 2" xfId="6710" xr:uid="{599B6D0A-BBEC-48EE-BAF9-17F350EEF260}"/>
    <cellStyle name="Comma 9 4 4" xfId="4142" xr:uid="{172AA3BC-8A25-4471-8D62-67B7CF51318E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3" xfId="5215" xr:uid="{74691D13-D17A-4F85-B4D8-4715EB8F3DA3}"/>
    <cellStyle name="Comma 9 6" xfId="3038" xr:uid="{9472298C-781C-4100-88C0-ADE149C6BBF6}"/>
    <cellStyle name="Comma 9 6 2" xfId="6712" xr:uid="{EEFA344A-84F8-4C39-B509-0C78A9AB6132}"/>
    <cellStyle name="Comma 9 7" xfId="3774" xr:uid="{60E774F1-CE37-42BB-BDE2-0E1FE60588B7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3" xfId="5216" xr:uid="{B9ED17BE-4CEC-464B-935B-958247566F43}"/>
    <cellStyle name="Currency 10 2 2 3" xfId="3040" xr:uid="{19FBA786-89CB-4127-91D2-5F3296E95420}"/>
    <cellStyle name="Currency 10 2 2 3 2" xfId="6714" xr:uid="{D48863F2-7FAF-41AE-AFC7-87448771F88D}"/>
    <cellStyle name="Currency 10 2 2 4" xfId="4501" xr:uid="{13839D99-D2CA-4FC1-BBEB-0E8F03BE79C4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3" xfId="5217" xr:uid="{DBA57B2B-BA12-49B8-BA88-495575376955}"/>
    <cellStyle name="Currency 10 2 4" xfId="3042" xr:uid="{E9ED0243-6694-41F9-9A50-6698BD16700E}"/>
    <cellStyle name="Currency 10 2 4 2" xfId="6716" xr:uid="{5E0D5B79-6FC6-4611-AC79-EEF16062114C}"/>
    <cellStyle name="Currency 10 2 5" xfId="3998" xr:uid="{4952D540-49BF-4C54-84BE-7D814A0C1BCB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3" xfId="5218" xr:uid="{099EEBAB-5519-43C4-9D44-FF8696D390C4}"/>
    <cellStyle name="Currency 10 3 3" xfId="3044" xr:uid="{488203F3-808D-4052-BEAC-D3CCC998825A}"/>
    <cellStyle name="Currency 10 3 3 2" xfId="6718" xr:uid="{4B00A41E-5149-42EE-AE4B-D6A953CB2ED6}"/>
    <cellStyle name="Currency 10 3 4" xfId="4502" xr:uid="{BD57CCB7-04F8-4F9B-8B5C-E454F368BE0C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3" xfId="5219" xr:uid="{895F3F4C-4B98-42C0-925E-A15245AB2C59}"/>
    <cellStyle name="Currency 10 4 3" xfId="3046" xr:uid="{8955FD8A-A015-4329-8BF8-C150B30C09EB}"/>
    <cellStyle name="Currency 10 4 3 2" xfId="6720" xr:uid="{86FDF2E7-D337-41B5-A7AD-8E8D5F1C16CE}"/>
    <cellStyle name="Currency 10 4 4" xfId="4176" xr:uid="{8B5C62B4-7195-41E7-8036-B546BDC51916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3" xfId="5220" xr:uid="{699249B3-8254-45FE-8300-BF1F8002B832}"/>
    <cellStyle name="Currency 10 6" xfId="3048" xr:uid="{9DE1A672-07E2-403D-9F9E-E5DDB2670081}"/>
    <cellStyle name="Currency 10 6 2" xfId="6722" xr:uid="{DFFC9A40-5822-4202-9EE2-83E51CD05CA6}"/>
    <cellStyle name="Currency 10 7" xfId="3808" xr:uid="{28BBEBD4-B6BF-4812-B32E-601546E234AB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3" xfId="5221" xr:uid="{93792FF9-0273-4FD0-9F43-811EF7A3B0E1}"/>
    <cellStyle name="Currency 11 2 2 3" xfId="3050" xr:uid="{A50971B7-1254-4B2C-922F-F6995ECDF090}"/>
    <cellStyle name="Currency 11 2 2 3 2" xfId="6724" xr:uid="{A3419393-4394-4D4B-9FCD-9BA332962B90}"/>
    <cellStyle name="Currency 11 2 2 4" xfId="4503" xr:uid="{E6B50928-CCC0-4D61-BF3F-D1264052EAB7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3" xfId="5222" xr:uid="{736C201B-C440-4F3E-AF0D-C0C131DA70D4}"/>
    <cellStyle name="Currency 11 2 4" xfId="3052" xr:uid="{EE5E04D4-1F01-44F1-A28B-A7C11BF6A0C9}"/>
    <cellStyle name="Currency 11 2 4 2" xfId="6726" xr:uid="{626CBCFA-BA6C-4535-BF5B-6C6953D08122}"/>
    <cellStyle name="Currency 11 2 5" xfId="4084" xr:uid="{DD5992AC-078F-4A15-AD69-63684C1F6703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3" xfId="5223" xr:uid="{63DD01F3-22F9-4AE6-8E37-4DBC696EA9C3}"/>
    <cellStyle name="Currency 11 3 3" xfId="3054" xr:uid="{B76FC25F-2ABF-4882-A871-4A5079CB9B33}"/>
    <cellStyle name="Currency 11 3 3 2" xfId="6728" xr:uid="{64C35EF8-89FE-4EB9-A413-DCA60DED1F8E}"/>
    <cellStyle name="Currency 11 3 4" xfId="4504" xr:uid="{061F647A-4E34-47B1-BBE3-612241A5191F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3" xfId="5224" xr:uid="{13D92D76-0F67-4D52-95B2-FE4CB71967AF}"/>
    <cellStyle name="Currency 11 4 3" xfId="3056" xr:uid="{92B875DD-FD8F-4104-A0EC-6BD70CFD5DF4}"/>
    <cellStyle name="Currency 11 4 3 2" xfId="6730" xr:uid="{E268CA16-E250-4AF9-8947-BF7CBB5E3CD0}"/>
    <cellStyle name="Currency 11 4 4" xfId="4262" xr:uid="{51D82B65-52FC-4532-9D7C-F4C55FC362BC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3" xfId="5225" xr:uid="{76223840-2EB9-425B-8F88-24B38FE671E1}"/>
    <cellStyle name="Currency 11 6" xfId="3058" xr:uid="{FEE77C98-787F-4A16-9C40-11130B5118C2}"/>
    <cellStyle name="Currency 11 6 2" xfId="6732" xr:uid="{B230D99E-DCCE-4B0A-8B55-9D2DE2898533}"/>
    <cellStyle name="Currency 11 7" xfId="3894" xr:uid="{284FB700-B05A-4876-B78A-49C78C4A1DC7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3" xfId="5226" xr:uid="{7BB14298-B8CF-4C69-88C8-3637A1190D07}"/>
    <cellStyle name="Currency 12 2 2 3" xfId="3060" xr:uid="{D362782A-9876-4567-AFDF-AC48A1C2129A}"/>
    <cellStyle name="Currency 12 2 2 3 2" xfId="6734" xr:uid="{27A08097-4750-4FE6-964E-6DEC647827C2}"/>
    <cellStyle name="Currency 12 2 2 4" xfId="4505" xr:uid="{DADB6135-84A9-4150-9B2F-B9AE267F6324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3" xfId="5227" xr:uid="{2E06E5C1-A554-414A-AE10-0DA69715B1C2}"/>
    <cellStyle name="Currency 12 2 4" xfId="3062" xr:uid="{6E7E904F-2E6B-4DAC-8AC9-235DFE2A391B}"/>
    <cellStyle name="Currency 12 2 4 2" xfId="6736" xr:uid="{A92DF02D-E0E7-4D4A-8750-773414BA1134}"/>
    <cellStyle name="Currency 12 2 5" xfId="4086" xr:uid="{10A72EA7-A7E3-422A-8CD3-D82118819AE2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3" xfId="5228" xr:uid="{FBA94738-6DD4-4D3B-BB2D-C1FBCE583AA9}"/>
    <cellStyle name="Currency 12 3 3" xfId="3064" xr:uid="{AEB46100-0678-4329-AF46-C3A3885F8CFC}"/>
    <cellStyle name="Currency 12 3 3 2" xfId="6738" xr:uid="{81DF9DF2-A9A5-4F4C-9D57-729ABECFFB26}"/>
    <cellStyle name="Currency 12 3 4" xfId="4506" xr:uid="{CFCBF38D-CAE5-4F36-9CBB-C1482BE0BEC7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3" xfId="5229" xr:uid="{D9F881EB-FAF9-4FEF-B041-4F9AAAD84815}"/>
    <cellStyle name="Currency 12 4 3" xfId="3066" xr:uid="{F0B6E03D-337B-44A3-8316-6D0B57D1A886}"/>
    <cellStyle name="Currency 12 4 3 2" xfId="6740" xr:uid="{F8E5DC3C-ABD1-488E-ABF5-6AE2CA8C51E9}"/>
    <cellStyle name="Currency 12 4 4" xfId="4264" xr:uid="{C9175CBC-C1AD-4814-BCAA-A53B936AD322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3" xfId="5230" xr:uid="{AD424F26-30F3-4C19-9978-8544F14484F8}"/>
    <cellStyle name="Currency 12 6" xfId="3068" xr:uid="{456C1B90-60E9-45CE-8860-019B01E1F654}"/>
    <cellStyle name="Currency 12 6 2" xfId="6742" xr:uid="{6EE3F0B9-C886-4921-861B-55AB17C7BA9D}"/>
    <cellStyle name="Currency 12 7" xfId="3896" xr:uid="{9D3DF987-DD47-4185-8933-716D138CC317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3" xfId="5231" xr:uid="{1AE06E50-7893-49B9-A6D6-9AAA2D0782EA}"/>
    <cellStyle name="Currency 13 2 2 3" xfId="3070" xr:uid="{4CE18471-6C1A-4C85-8A62-68BE0F1D844A}"/>
    <cellStyle name="Currency 13 2 2 3 2" xfId="6744" xr:uid="{45024019-46F3-46F0-B076-D2FA3D19E79B}"/>
    <cellStyle name="Currency 13 2 2 4" xfId="4507" xr:uid="{8362CEC8-7903-4752-85CE-389E0FD30DFE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3" xfId="5232" xr:uid="{3EA151F3-3E7F-447B-9A38-19D282DF0BE2}"/>
    <cellStyle name="Currency 13 2 4" xfId="3072" xr:uid="{67D71FE5-9871-4B0F-B6EB-4576BB114E29}"/>
    <cellStyle name="Currency 13 2 4 2" xfId="6746" xr:uid="{F20DA358-8D59-42E2-B1CC-EFA075224063}"/>
    <cellStyle name="Currency 13 2 5" xfId="4088" xr:uid="{4DB060F2-013C-495B-9043-FD4328ACB037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3" xfId="5233" xr:uid="{E9DFED80-1205-409E-85DA-3CCA1DCDEF14}"/>
    <cellStyle name="Currency 13 3 3" xfId="3074" xr:uid="{884FDC0D-F8A3-43C1-92DC-6469DDD1CCBA}"/>
    <cellStyle name="Currency 13 3 3 2" xfId="6748" xr:uid="{E8C864DD-1A47-433D-A91B-B2C7E3BC8313}"/>
    <cellStyle name="Currency 13 3 4" xfId="4508" xr:uid="{E6A234D8-E31F-493F-8B87-2EF8383B9FC2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3" xfId="5234" xr:uid="{7FA67F7F-B330-428F-82E5-40BD0E9533B1}"/>
    <cellStyle name="Currency 13 4 3" xfId="3076" xr:uid="{80185927-4411-4DC3-A8C1-BF2623E86A27}"/>
    <cellStyle name="Currency 13 4 3 2" xfId="6750" xr:uid="{27078DAD-F6C2-4D68-9E71-347BD23C8D45}"/>
    <cellStyle name="Currency 13 4 4" xfId="4266" xr:uid="{738BB33A-EA05-4373-9793-EA7B8FA46196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3" xfId="5235" xr:uid="{8A3D79D5-5B71-4A3F-AED8-C27DB7EBC947}"/>
    <cellStyle name="Currency 13 6" xfId="3078" xr:uid="{19E54C15-86A6-48DA-BF36-BA5AF1245246}"/>
    <cellStyle name="Currency 13 6 2" xfId="6752" xr:uid="{8DC3551D-51FC-4FDA-970F-381D0B13CE32}"/>
    <cellStyle name="Currency 13 7" xfId="3898" xr:uid="{7CC3C433-D200-4AB5-ABFA-FC73DEC95251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3" xfId="5236" xr:uid="{705237F3-3FE7-4B87-AB3B-081BC813ACBE}"/>
    <cellStyle name="Currency 14 2 3" xfId="3080" xr:uid="{0D82F3A2-8151-4053-BC62-8E63F739040A}"/>
    <cellStyle name="Currency 14 2 3 2" xfId="6754" xr:uid="{5AB0FAC7-2547-42C8-94F8-62E57B0E54DC}"/>
    <cellStyle name="Currency 14 2 4" xfId="4509" xr:uid="{33CDA1A0-C387-48D4-9555-4D4305ED46B1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3" xfId="5237" xr:uid="{1C64538A-6098-4186-B2F1-B04DF59D1F45}"/>
    <cellStyle name="Currency 14 4" xfId="3082" xr:uid="{4701C652-F2A3-4B73-A91D-A6E09DF5EB81}"/>
    <cellStyle name="Currency 14 4 2" xfId="6756" xr:uid="{1371B43D-2CB0-41F0-B34A-AC2682B9CE23}"/>
    <cellStyle name="Currency 14 5" xfId="3910" xr:uid="{D4CF1339-5726-4014-BCD2-903A4D9D652D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3" xfId="5238" xr:uid="{1888E9F9-C7FC-4D19-B7E9-116B7BE0A6D5}"/>
    <cellStyle name="Currency 15 3" xfId="3084" xr:uid="{61FC800E-4BB5-4342-8AE5-BA08357A3071}"/>
    <cellStyle name="Currency 15 3 2" xfId="6758" xr:uid="{93D79409-311E-4B3D-801D-1C1F5020130D}"/>
    <cellStyle name="Currency 15 4" xfId="4510" xr:uid="{7A3FB20F-290B-45BB-A995-95A7DBCC066A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3" xfId="5239" xr:uid="{6BEC54AB-4DD1-440F-A7FF-959845FF0FB8}"/>
    <cellStyle name="Currency 17" xfId="3086" xr:uid="{146803B3-8DE5-4770-BCBD-82FE08DD1CB3}"/>
    <cellStyle name="Currency 17 2" xfId="6760" xr:uid="{83A9AAD8-A03B-4B44-8177-68FF429E0627}"/>
    <cellStyle name="Currency 18" xfId="3720" xr:uid="{CBABBC86-2B17-4659-9DB0-A12E51E1F5E7}"/>
    <cellStyle name="Currency 2" xfId="59" xr:uid="{89A6FF52-9AA8-4590-9117-A3578E3B38A1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3" xfId="5240" xr:uid="{EC22C4A1-4151-4BC1-993E-76742A457465}"/>
    <cellStyle name="Currency 3 10 3" xfId="3088" xr:uid="{E5BFC3E2-C22F-4378-90FA-00B61941A68D}"/>
    <cellStyle name="Currency 3 10 3 2" xfId="6762" xr:uid="{7D905C4D-6C60-436F-AE8F-75B7EAE3DB72}"/>
    <cellStyle name="Currency 3 10 4" xfId="4143" xr:uid="{F4F0E385-05D0-47BA-B69C-64FFCB019182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3" xfId="5241" xr:uid="{E373988C-ED78-4AE9-B880-390D4DA773DF}"/>
    <cellStyle name="Currency 3 12" xfId="3090" xr:uid="{3B703E65-513F-4F41-9968-CE17EB7CE38B}"/>
    <cellStyle name="Currency 3 12 2" xfId="6764" xr:uid="{D3DA6F6A-6FCC-422E-8922-114045444B12}"/>
    <cellStyle name="Currency 3 13" xfId="3775" xr:uid="{F824176F-CC4E-437C-AB9C-5BF6B319A60E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1" xfId="3776" xr:uid="{3D17735A-B074-4D2C-BC8E-4900CDD9A3B3}"/>
    <cellStyle name="Currency 3 2 2" xfId="62" xr:uid="{20B6C085-B192-4F2B-AC18-3BE94D16DED7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3" xfId="5242" xr:uid="{C76D4F96-2BC0-4D7B-B569-54FDB2C5FE72}"/>
    <cellStyle name="Currency 3 2 2 2 2 2 3" xfId="3093" xr:uid="{A1DB3C07-4F04-4D9E-931F-14A2476A9F22}"/>
    <cellStyle name="Currency 3 2 2 2 2 2 3 2" xfId="6767" xr:uid="{53E5F14C-F0DD-420B-AF74-AA754F6083D5}"/>
    <cellStyle name="Currency 3 2 2 2 2 2 4" xfId="4511" xr:uid="{4A3EFA12-BA00-4AF8-AC75-059886EFEC91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3" xfId="5243" xr:uid="{0EEA028E-7D52-4093-BEEA-A14BBB6E8388}"/>
    <cellStyle name="Currency 3 2 2 2 2 4" xfId="3095" xr:uid="{14A8CF2D-F257-44EB-9575-F1076DF376DE}"/>
    <cellStyle name="Currency 3 2 2 2 2 4 2" xfId="6769" xr:uid="{266722B0-F10A-45EB-BAAA-D97339731CCC}"/>
    <cellStyle name="Currency 3 2 2 2 2 5" xfId="4060" xr:uid="{FF47E708-3BD0-44A6-94B7-984A8D3B269B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3" xfId="5244" xr:uid="{D20B947D-32C0-4A38-8852-031DEAD299BA}"/>
    <cellStyle name="Currency 3 2 2 2 3 3" xfId="3097" xr:uid="{B15DC138-DCF0-4B0D-8CF7-7C7BC373AAA1}"/>
    <cellStyle name="Currency 3 2 2 2 3 3 2" xfId="6771" xr:uid="{E4350BB0-4AC0-483F-8F38-0A144923077D}"/>
    <cellStyle name="Currency 3 2 2 2 3 4" xfId="4512" xr:uid="{ADD036CC-896B-4FBD-8BC6-19615E039DCB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3" xfId="5245" xr:uid="{D2FE4A43-8928-4EF1-95CE-62420594BCDB}"/>
    <cellStyle name="Currency 3 2 2 2 4 3" xfId="3099" xr:uid="{724D5D96-7A90-4551-9549-650B220EC753}"/>
    <cellStyle name="Currency 3 2 2 2 4 3 2" xfId="6773" xr:uid="{9542A019-6C4E-42EC-B09E-D1E32D2EC771}"/>
    <cellStyle name="Currency 3 2 2 2 4 4" xfId="4238" xr:uid="{87AEE7BF-86CE-4BD0-A756-D5340F3F8648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3" xfId="5246" xr:uid="{41C06170-CC0D-4F70-ADEC-462FEB8BFE64}"/>
    <cellStyle name="Currency 3 2 2 2 6" xfId="3101" xr:uid="{792A6E14-6EEE-4BA3-AFB8-426EB5CDAA13}"/>
    <cellStyle name="Currency 3 2 2 2 6 2" xfId="6775" xr:uid="{BFC790D1-6A63-4FA9-8342-1D0802DFD840}"/>
    <cellStyle name="Currency 3 2 2 2 7" xfId="3870" xr:uid="{F385BE89-B55F-4F05-96F9-473BC5015679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3" xfId="5247" xr:uid="{D0EBB2D1-0E3A-4993-A53B-420DEA0C6E23}"/>
    <cellStyle name="Currency 3 2 2 3 2 3" xfId="3103" xr:uid="{F319F148-3843-403D-A7F4-092EE5A71EF0}"/>
    <cellStyle name="Currency 3 2 2 3 2 3 2" xfId="6777" xr:uid="{FD02A78C-2A3E-438D-B277-6B2502E322E9}"/>
    <cellStyle name="Currency 3 2 2 3 2 4" xfId="4513" xr:uid="{92EB9EA4-3974-4465-AA19-01E1A4E6385C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3" xfId="5248" xr:uid="{E19CE129-F9B4-42C6-8C26-F98378771B2C}"/>
    <cellStyle name="Currency 3 2 2 3 4" xfId="3105" xr:uid="{16183EDB-1C1C-48BF-9B14-46F641F0BD63}"/>
    <cellStyle name="Currency 3 2 2 3 4 2" xfId="6779" xr:uid="{80FC74CF-681E-4631-993C-DC7B8A7E96C0}"/>
    <cellStyle name="Currency 3 2 2 3 5" xfId="3967" xr:uid="{C7F66F12-EFE9-4D97-ADB5-D764F368AB67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3" xfId="5249" xr:uid="{A9E7BE7A-1E38-4A7A-9602-E013F57003CC}"/>
    <cellStyle name="Currency 3 2 2 4 3" xfId="3107" xr:uid="{760D7D1F-0823-46E3-8CA5-5413B9C5BE9E}"/>
    <cellStyle name="Currency 3 2 2 4 3 2" xfId="6781" xr:uid="{913BC4DD-8F25-4AA8-BFD5-CE13EB43295E}"/>
    <cellStyle name="Currency 3 2 2 4 4" xfId="4514" xr:uid="{A2D8AA68-E157-4EF8-8BC7-A046AF54AE77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3" xfId="5250" xr:uid="{7929A01D-BFB7-414F-A8FE-5025B6558D7D}"/>
    <cellStyle name="Currency 3 2 2 5 3" xfId="3109" xr:uid="{3DFBD3B4-1EE9-42BE-A8D1-EA919D9842D8}"/>
    <cellStyle name="Currency 3 2 2 5 3 2" xfId="6783" xr:uid="{8435E4EF-C28B-49D3-9DB0-D98C862F7029}"/>
    <cellStyle name="Currency 3 2 2 5 4" xfId="4145" xr:uid="{A042F3B0-D320-4692-8432-2502135022CB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3" xfId="5251" xr:uid="{A2524699-1A91-4688-9BE2-D23EF98EDEAF}"/>
    <cellStyle name="Currency 3 2 2 7" xfId="3111" xr:uid="{DE330F47-82D1-42A5-976E-52C492FD0CFD}"/>
    <cellStyle name="Currency 3 2 2 7 2" xfId="6785" xr:uid="{E85A0B5F-2C8D-4874-B644-A4CAC0E82D97}"/>
    <cellStyle name="Currency 3 2 2 8" xfId="3777" xr:uid="{FDD6EFAE-545B-47DF-B436-69878BC8A737}"/>
    <cellStyle name="Currency 3 2 3" xfId="63" xr:uid="{05299517-6EAE-43D8-B4FC-B7DCFAE8D3E8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3" xfId="5252" xr:uid="{71DBF8D5-C860-4644-A8CF-B2B8ADA85473}"/>
    <cellStyle name="Currency 3 2 3 2 2 2 3" xfId="3113" xr:uid="{29B431FD-B12A-4FF4-B5DF-457A8A9D517A}"/>
    <cellStyle name="Currency 3 2 3 2 2 2 3 2" xfId="6787" xr:uid="{DF96F859-58E8-40C0-B724-5C2B768B5348}"/>
    <cellStyle name="Currency 3 2 3 2 2 2 4" xfId="4515" xr:uid="{CD8F6141-F3E9-48FF-958C-99DDA4D164F6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3" xfId="5253" xr:uid="{0190B32A-7FCB-4B84-9B09-23FA8DAA7FA2}"/>
    <cellStyle name="Currency 3 2 3 2 2 4" xfId="3115" xr:uid="{8785DD9E-EBEB-40A9-9992-0ADBB86AFB33}"/>
    <cellStyle name="Currency 3 2 3 2 2 4 2" xfId="6789" xr:uid="{ECD7B361-704E-447D-84A6-B38C9A8DAA89}"/>
    <cellStyle name="Currency 3 2 3 2 2 5" xfId="4080" xr:uid="{57256D26-57A5-4295-B4AF-4AF1DA1016E0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3" xfId="5254" xr:uid="{34C7D78F-63C6-480E-8486-6792DC19865B}"/>
    <cellStyle name="Currency 3 2 3 2 3 3" xfId="3117" xr:uid="{975C4CA0-3671-4A6A-875D-1D49CFE4B203}"/>
    <cellStyle name="Currency 3 2 3 2 3 3 2" xfId="6791" xr:uid="{85626605-6368-436C-8FFF-DBD5F8717D8D}"/>
    <cellStyle name="Currency 3 2 3 2 3 4" xfId="4516" xr:uid="{567D26F7-FCFF-484A-8A31-83C6203EBC96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3" xfId="5255" xr:uid="{A1D605DE-F8DB-434A-A2A8-CFF9BA14A315}"/>
    <cellStyle name="Currency 3 2 3 2 4 3" xfId="3119" xr:uid="{672D6BB1-EF7C-4FBA-990E-43880CE983CC}"/>
    <cellStyle name="Currency 3 2 3 2 4 3 2" xfId="6793" xr:uid="{9BC7F523-13B2-456A-8439-9A4F36431690}"/>
    <cellStyle name="Currency 3 2 3 2 4 4" xfId="4258" xr:uid="{AC8A4A60-7771-4B34-BF87-32C46E16F395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3" xfId="5256" xr:uid="{B37A7917-0573-4434-ADBA-84BD79797514}"/>
    <cellStyle name="Currency 3 2 3 2 6" xfId="3121" xr:uid="{0822F548-B87D-46FF-89F4-CFE65BEA1202}"/>
    <cellStyle name="Currency 3 2 3 2 6 2" xfId="6795" xr:uid="{5A05BA84-D950-4488-8663-30C981FA3F8F}"/>
    <cellStyle name="Currency 3 2 3 2 7" xfId="3890" xr:uid="{64C37534-1DEA-44A1-9896-E4030E9C4D47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3" xfId="5257" xr:uid="{28C9433D-FC1C-489E-9588-A0E226F410B0}"/>
    <cellStyle name="Currency 3 2 3 3 2 3" xfId="3123" xr:uid="{1E2B3252-507C-4286-B1DE-41C685BDD45D}"/>
    <cellStyle name="Currency 3 2 3 3 2 3 2" xfId="6797" xr:uid="{C7A1699C-4227-4D8A-99CC-AE432C01F446}"/>
    <cellStyle name="Currency 3 2 3 3 2 4" xfId="4517" xr:uid="{3DC30F1D-532D-4ACB-8007-8C7D5E577020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3" xfId="5258" xr:uid="{6EE2A278-5EB3-47CE-AABB-F100888A1BAE}"/>
    <cellStyle name="Currency 3 2 3 3 4" xfId="3125" xr:uid="{C1EB2ACB-DE2A-4D00-A4CE-FF5D2B9E0D5E}"/>
    <cellStyle name="Currency 3 2 3 3 4 2" xfId="6799" xr:uid="{D1E4E685-16AC-494F-90BD-5928B9E75A87}"/>
    <cellStyle name="Currency 3 2 3 3 5" xfId="3968" xr:uid="{FC0FA864-E5AD-4DE9-B406-F8550247EE98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3" xfId="5259" xr:uid="{7B0FC7FC-30B3-4924-899A-ABAFA0F087BB}"/>
    <cellStyle name="Currency 3 2 3 4 3" xfId="3127" xr:uid="{7CC43E50-054E-4F2E-89B9-E3114EFA9A3C}"/>
    <cellStyle name="Currency 3 2 3 4 3 2" xfId="6801" xr:uid="{6A0CA962-21E6-4F74-A057-77A95DC390CA}"/>
    <cellStyle name="Currency 3 2 3 4 4" xfId="4518" xr:uid="{3853C884-9118-4CD0-8233-B790E4D71153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3" xfId="5260" xr:uid="{957930BB-DBCA-4F45-A732-ADBFB1156BDD}"/>
    <cellStyle name="Currency 3 2 3 5 3" xfId="3129" xr:uid="{4AFFC780-2D68-4970-8B25-E24DCB6C792B}"/>
    <cellStyle name="Currency 3 2 3 5 3 2" xfId="6803" xr:uid="{C82AEF42-78BE-48EE-BE26-82AAFD1124CB}"/>
    <cellStyle name="Currency 3 2 3 5 4" xfId="4146" xr:uid="{F6007D52-AC6D-409C-903C-F7C888913C99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3" xfId="5261" xr:uid="{2D0E1F8A-4EB8-4AD7-BBEF-5B481E98BB6D}"/>
    <cellStyle name="Currency 3 2 3 7" xfId="3131" xr:uid="{CB20F45F-5CF3-4455-8D36-D5492BE30059}"/>
    <cellStyle name="Currency 3 2 3 7 2" xfId="6805" xr:uid="{1D5AD5F9-4DF4-42A3-9C68-5A50CC0A09C5}"/>
    <cellStyle name="Currency 3 2 3 8" xfId="3778" xr:uid="{81FDB4AB-9627-4702-94C0-FBF0946D8C61}"/>
    <cellStyle name="Currency 3 2 4" xfId="64" xr:uid="{F6B268A2-0074-4C80-9380-8E308D96AE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3" xfId="5262" xr:uid="{D7BC4E3D-20AE-451F-9EA9-2BE16A31BA83}"/>
    <cellStyle name="Currency 3 2 4 2 2 2 3" xfId="3133" xr:uid="{EE4F8046-810B-4081-B2C9-DE2EB0B5711A}"/>
    <cellStyle name="Currency 3 2 4 2 2 2 3 2" xfId="6807" xr:uid="{59B0586E-B547-484A-A3AB-5A8AEEB5FF1A}"/>
    <cellStyle name="Currency 3 2 4 2 2 2 4" xfId="4519" xr:uid="{A37A0159-0736-4343-9DF1-1ACDDE78E572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3" xfId="5263" xr:uid="{E6510F35-108B-46DF-BB79-4DA1C614ACA7}"/>
    <cellStyle name="Currency 3 2 4 2 2 4" xfId="3135" xr:uid="{9771C2C8-5937-4954-A00A-36EF8B6C29C0}"/>
    <cellStyle name="Currency 3 2 4 2 2 4 2" xfId="6809" xr:uid="{1771FF02-4165-4ADB-840D-327283D9CECB}"/>
    <cellStyle name="Currency 3 2 4 2 2 5" xfId="4030" xr:uid="{F2BFD47D-546B-429B-A3CE-E5FA50E04424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3" xfId="5264" xr:uid="{0DF9DF75-D184-49A2-AE06-18327747A00F}"/>
    <cellStyle name="Currency 3 2 4 2 3 3" xfId="3137" xr:uid="{424AD0EA-FDC4-4A76-AEE9-13B98BF1C1F9}"/>
    <cellStyle name="Currency 3 2 4 2 3 3 2" xfId="6811" xr:uid="{6B3CC2BF-60CA-4D91-8A93-43D3548AD0B6}"/>
    <cellStyle name="Currency 3 2 4 2 3 4" xfId="4520" xr:uid="{0ECCD9E2-56C8-4243-B254-5DE952F0E72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3" xfId="5265" xr:uid="{561749F5-46B0-4741-9B1A-93AD0BDF3BA2}"/>
    <cellStyle name="Currency 3 2 4 2 4 3" xfId="3139" xr:uid="{8829FE13-0B8F-4AD5-BE06-FBC11E9867F6}"/>
    <cellStyle name="Currency 3 2 4 2 4 3 2" xfId="6813" xr:uid="{F40D6348-175D-4365-B4F0-5AD3707FD5EB}"/>
    <cellStyle name="Currency 3 2 4 2 4 4" xfId="4208" xr:uid="{5EA1814F-FA75-4045-8855-FE3598ABE719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3" xfId="5266" xr:uid="{32E35375-C625-4205-8F57-3A6B77E0B781}"/>
    <cellStyle name="Currency 3 2 4 2 6" xfId="3141" xr:uid="{0C7D3A13-A6B4-453D-8567-E3EA1D0A25AA}"/>
    <cellStyle name="Currency 3 2 4 2 6 2" xfId="6815" xr:uid="{FB65E14A-E83B-4921-B514-11525CCD2487}"/>
    <cellStyle name="Currency 3 2 4 2 7" xfId="3840" xr:uid="{FFDD9D3C-61D4-44AA-9380-D0C43D8ADAA1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3" xfId="5267" xr:uid="{4AD19FB3-0C74-490A-8FB7-F85D57088204}"/>
    <cellStyle name="Currency 3 2 4 3 2 3" xfId="3143" xr:uid="{B6A40080-19A6-4F3A-9FD8-08402EE8BBB7}"/>
    <cellStyle name="Currency 3 2 4 3 2 3 2" xfId="6817" xr:uid="{A343C677-663D-42A9-A153-B36928F6BA99}"/>
    <cellStyle name="Currency 3 2 4 3 2 4" xfId="4521" xr:uid="{550DC600-6966-4F35-81C5-EDCB64B831E9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3" xfId="5268" xr:uid="{BBF22E72-A72E-42A0-A9A2-C58AB98B27C2}"/>
    <cellStyle name="Currency 3 2 4 3 4" xfId="3145" xr:uid="{B8E4DB4C-5FA4-47FA-9E15-E8B0B466D1C6}"/>
    <cellStyle name="Currency 3 2 4 3 4 2" xfId="6819" xr:uid="{A24C22B7-F5C6-4B19-A4C1-3206ACC36022}"/>
    <cellStyle name="Currency 3 2 4 3 5" xfId="3969" xr:uid="{6A499620-BA83-4422-9479-2848342575E5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3" xfId="5269" xr:uid="{3AFECB45-AB56-4A7B-98E4-845032064DEC}"/>
    <cellStyle name="Currency 3 2 4 4 3" xfId="3147" xr:uid="{F04A4662-CCCA-476F-BE9A-078FF5EF26C9}"/>
    <cellStyle name="Currency 3 2 4 4 3 2" xfId="6821" xr:uid="{FEF20E00-7C46-40CF-B248-4542048273A1}"/>
    <cellStyle name="Currency 3 2 4 4 4" xfId="4522" xr:uid="{F7F7C890-EB25-48C4-A8C1-E8AAD16D2771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3" xfId="5270" xr:uid="{9693D329-743F-4940-9994-D8F6CDFFC12B}"/>
    <cellStyle name="Currency 3 2 4 5 3" xfId="3149" xr:uid="{9DE90F4D-97E8-4AC2-A77F-088C5D836E9E}"/>
    <cellStyle name="Currency 3 2 4 5 3 2" xfId="6823" xr:uid="{E446E636-3993-4B64-B0E4-3403443CA0D1}"/>
    <cellStyle name="Currency 3 2 4 5 4" xfId="4147" xr:uid="{8302982F-06D2-457E-AB05-D73A900659C4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3" xfId="5271" xr:uid="{73F52E80-3FEB-45C4-9801-07B121394DBA}"/>
    <cellStyle name="Currency 3 2 4 7" xfId="3151" xr:uid="{CBD61660-54F2-4A94-B6CF-EF39F22CCBB9}"/>
    <cellStyle name="Currency 3 2 4 7 2" xfId="6825" xr:uid="{9A741875-2DB5-4402-ABD6-1DA2EBC41FA5}"/>
    <cellStyle name="Currency 3 2 4 8" xfId="3779" xr:uid="{E22310EE-1DBD-4413-BAA8-5C31022325E6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3" xfId="5272" xr:uid="{83ED9F02-BF8E-4986-936E-3E435C83D6CA}"/>
    <cellStyle name="Currency 3 2 5 2 2 3" xfId="3153" xr:uid="{CA0A75A0-689C-4A92-843F-3A5206DDDF54}"/>
    <cellStyle name="Currency 3 2 5 2 2 3 2" xfId="6827" xr:uid="{411CE078-C4DD-4301-9ED3-7F6A9756990F}"/>
    <cellStyle name="Currency 3 2 5 2 2 4" xfId="4523" xr:uid="{D57CA49A-CA51-4219-BF21-6FB44EA57675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3" xfId="5273" xr:uid="{CDB46605-71F2-435D-9068-06944D0363C8}"/>
    <cellStyle name="Currency 3 2 5 2 4" xfId="3155" xr:uid="{43A19A71-10C2-4171-B9EA-5DC6B2E0AE0E}"/>
    <cellStyle name="Currency 3 2 5 2 4 2" xfId="6829" xr:uid="{DB6AA296-EDBE-42C6-9F1F-226F49ADB399}"/>
    <cellStyle name="Currency 3 2 5 2 5" xfId="4015" xr:uid="{241BFCD1-92F3-45DE-BC81-AC17E50A6229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3" xfId="5274" xr:uid="{E5F64812-C1A1-417A-A0E3-C651EE7DAF54}"/>
    <cellStyle name="Currency 3 2 5 3 3" xfId="3157" xr:uid="{5379C144-AD6A-4F6A-B151-2769BB3E787B}"/>
    <cellStyle name="Currency 3 2 5 3 3 2" xfId="6831" xr:uid="{8BCB72D0-BAA5-47B1-BE17-423C6198EBE6}"/>
    <cellStyle name="Currency 3 2 5 3 4" xfId="4524" xr:uid="{86F9FE74-73AE-4AF3-827F-EF1A6611B4D7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3" xfId="5275" xr:uid="{AB31630C-B1C1-47FF-8BD1-0E8A9814E92A}"/>
    <cellStyle name="Currency 3 2 5 4 3" xfId="3159" xr:uid="{90FE3708-F5D0-445B-8692-B20B05D63BD8}"/>
    <cellStyle name="Currency 3 2 5 4 3 2" xfId="6833" xr:uid="{329F2EBF-F077-4D59-AD3A-709B01CBF6EC}"/>
    <cellStyle name="Currency 3 2 5 4 4" xfId="4193" xr:uid="{D16CACC5-A14F-471D-ACC8-548C02AEDA24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3" xfId="5276" xr:uid="{274A63E3-D0F0-4554-AC24-A2C556A3BE1D}"/>
    <cellStyle name="Currency 3 2 5 6" xfId="3161" xr:uid="{DAA02E3C-532B-49A1-8203-269557C52A35}"/>
    <cellStyle name="Currency 3 2 5 6 2" xfId="6835" xr:uid="{9BC85F31-5AF6-456F-B35A-A0B1A7B34E7D}"/>
    <cellStyle name="Currency 3 2 5 7" xfId="3825" xr:uid="{CE15D146-0AB4-4BA3-B949-3B1DC9192723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3" xfId="5277" xr:uid="{5A557A80-6339-4F61-A2FD-2F894A55A9C9}"/>
    <cellStyle name="Currency 3 2 6 2 3" xfId="3163" xr:uid="{C6758E87-A76B-46FA-A6F7-9E23ED271952}"/>
    <cellStyle name="Currency 3 2 6 2 3 2" xfId="6837" xr:uid="{1E736075-D1DE-4592-8FE1-160DEF455B95}"/>
    <cellStyle name="Currency 3 2 6 2 4" xfId="4525" xr:uid="{443AB094-BF1D-46BC-A0BC-B3F5E1D8C88A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3" xfId="5278" xr:uid="{75BE0041-1FBA-48A8-B741-78EAC8DAE345}"/>
    <cellStyle name="Currency 3 2 6 4" xfId="3165" xr:uid="{D34933DD-DD30-4069-852F-ED754A79B530}"/>
    <cellStyle name="Currency 3 2 6 4 2" xfId="6839" xr:uid="{867E8F49-7259-455F-A584-1A8AAB61CAF2}"/>
    <cellStyle name="Currency 3 2 6 5" xfId="3966" xr:uid="{36A0A533-76AC-4883-9D14-1505F15AC32A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3" xfId="5279" xr:uid="{7459E9D0-114A-467D-820A-F4E081A9FDBB}"/>
    <cellStyle name="Currency 3 2 7 3" xfId="3167" xr:uid="{19BD6169-1566-4985-9EC0-AC2C07AE319B}"/>
    <cellStyle name="Currency 3 2 7 3 2" xfId="6841" xr:uid="{4220A75C-DE68-412F-B922-4C70173C97D3}"/>
    <cellStyle name="Currency 3 2 7 4" xfId="4526" xr:uid="{7BB8B387-6071-4109-BEAF-CD9EC8928B20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3" xfId="5280" xr:uid="{FA0E0DA7-40D5-419C-BD75-2418AC323613}"/>
    <cellStyle name="Currency 3 2 8 3" xfId="3169" xr:uid="{C8A5AD4D-B838-4B22-BA46-CCA044C63B16}"/>
    <cellStyle name="Currency 3 2 8 3 2" xfId="6843" xr:uid="{42574009-6638-4932-A8FF-DC09C037A1BE}"/>
    <cellStyle name="Currency 3 2 8 4" xfId="4144" xr:uid="{6C800C34-01EB-4F62-BC8F-8C8DA03C887B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3" xfId="5281" xr:uid="{A7BF6B34-C5E7-4CA6-8250-8C81BD6BF7DC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1" xfId="3780" xr:uid="{0457AC65-3FC5-4B08-AA30-382CCEEB4348}"/>
    <cellStyle name="Currency 3 3 2" xfId="66" xr:uid="{FFE25D0F-3320-4D72-BAE6-8F403A0EBC52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3" xfId="5282" xr:uid="{BD06DD68-A274-458C-A91F-1242E41EC774}"/>
    <cellStyle name="Currency 3 3 2 2 2 2 3" xfId="3173" xr:uid="{F77D169C-1F04-4B51-B5EE-CF3A70F4757A}"/>
    <cellStyle name="Currency 3 3 2 2 2 2 3 2" xfId="6847" xr:uid="{3ED278BD-BFA5-4A5D-B942-4677663D1CBD}"/>
    <cellStyle name="Currency 3 3 2 2 2 2 4" xfId="4527" xr:uid="{8209C480-A3F6-40E5-B7F8-8790AFBFFD85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3" xfId="5283" xr:uid="{0F9CC5C5-4846-4313-B52F-48019FFE2AE5}"/>
    <cellStyle name="Currency 3 3 2 2 2 4" xfId="3175" xr:uid="{E876B736-4235-46D8-B265-B241EF6A3090}"/>
    <cellStyle name="Currency 3 3 2 2 2 4 2" xfId="6849" xr:uid="{FAA3F624-26C0-4322-B7B5-08276AD6C66B}"/>
    <cellStyle name="Currency 3 3 2 2 2 5" xfId="4052" xr:uid="{C47B1CB3-283D-4BA4-8E33-3B2202DD52A9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3" xfId="5284" xr:uid="{51521B6D-5AD5-45EA-8452-55FDB54F5DB4}"/>
    <cellStyle name="Currency 3 3 2 2 3 3" xfId="3177" xr:uid="{35341699-0FB5-4230-868A-C9FF5E49C7F2}"/>
    <cellStyle name="Currency 3 3 2 2 3 3 2" xfId="6851" xr:uid="{447E2057-A814-4AFF-9BA1-7C2A5C381C61}"/>
    <cellStyle name="Currency 3 3 2 2 3 4" xfId="4528" xr:uid="{DB056464-B602-4804-84D4-934B5519D84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3" xfId="5285" xr:uid="{7FACA770-6E25-435F-B0C4-390934249F91}"/>
    <cellStyle name="Currency 3 3 2 2 4 3" xfId="3179" xr:uid="{8073AADB-96CF-416D-AC6C-F22D4E5CAC81}"/>
    <cellStyle name="Currency 3 3 2 2 4 3 2" xfId="6853" xr:uid="{43D31BA7-64A9-48B8-9B00-4270139C0A56}"/>
    <cellStyle name="Currency 3 3 2 2 4 4" xfId="4230" xr:uid="{5290DE91-C870-4F40-8C72-C7E6292CC1BC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3" xfId="5286" xr:uid="{086EE1BC-9F58-4B90-82FB-DE4F0ED5AF94}"/>
    <cellStyle name="Currency 3 3 2 2 6" xfId="3181" xr:uid="{B331806E-3E90-4F6C-8249-E52FEB9199B7}"/>
    <cellStyle name="Currency 3 3 2 2 6 2" xfId="6855" xr:uid="{83D6310B-C7FC-4DA0-BE52-A17092A078EE}"/>
    <cellStyle name="Currency 3 3 2 2 7" xfId="3862" xr:uid="{18424F4C-B945-4D79-B372-906286E5C96A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3" xfId="5287" xr:uid="{62D183A4-C831-46AE-A6F8-D63B27549E95}"/>
    <cellStyle name="Currency 3 3 2 3 2 3" xfId="3183" xr:uid="{EE110AE6-F162-4875-A6A7-DD5EDAE2E530}"/>
    <cellStyle name="Currency 3 3 2 3 2 3 2" xfId="6857" xr:uid="{36287718-2017-489F-8824-2996C683F240}"/>
    <cellStyle name="Currency 3 3 2 3 2 4" xfId="4529" xr:uid="{5FD4C496-79B4-45F0-8652-57D9635D6A6C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3" xfId="5288" xr:uid="{010860F5-02B6-444C-A0D5-7477B5DFE9EF}"/>
    <cellStyle name="Currency 3 3 2 3 4" xfId="3185" xr:uid="{BCD84A17-D1C1-47B8-A274-B79E203F9BEA}"/>
    <cellStyle name="Currency 3 3 2 3 4 2" xfId="6859" xr:uid="{61D71501-0A8B-4E15-AC43-6B9C6EC832A6}"/>
    <cellStyle name="Currency 3 3 2 3 5" xfId="3971" xr:uid="{F64E8EEE-8F7D-4CCF-A919-AEA241D21B17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3" xfId="5289" xr:uid="{3E64F266-2E3C-4206-804F-E9247A7413E6}"/>
    <cellStyle name="Currency 3 3 2 4 3" xfId="3187" xr:uid="{887E44AE-24F5-479A-8D87-E1A5CC8DC859}"/>
    <cellStyle name="Currency 3 3 2 4 3 2" xfId="6861" xr:uid="{16A30BC3-44D5-407A-A6E7-3B02178E18E4}"/>
    <cellStyle name="Currency 3 3 2 4 4" xfId="4530" xr:uid="{6123ABDA-8B05-4881-B021-7CBA1C6EA1EE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3" xfId="5290" xr:uid="{9A57098E-0163-4B02-93B7-C6E26F82A3D0}"/>
    <cellStyle name="Currency 3 3 2 5 3" xfId="3189" xr:uid="{8AEE0481-3CFD-4516-864F-13537AD4C2D1}"/>
    <cellStyle name="Currency 3 3 2 5 3 2" xfId="6863" xr:uid="{EFA78E2F-87D2-4C61-AC03-E83220B78399}"/>
    <cellStyle name="Currency 3 3 2 5 4" xfId="4149" xr:uid="{B5AEE910-190D-4F30-B6FA-2C3C71F25AC8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3" xfId="5291" xr:uid="{CFEA78A3-6B4D-40C1-BA6A-11AAD86DA467}"/>
    <cellStyle name="Currency 3 3 2 7" xfId="3191" xr:uid="{2CC94E7F-EED4-41FB-9C1B-FDD16DC6A2DD}"/>
    <cellStyle name="Currency 3 3 2 7 2" xfId="6865" xr:uid="{0B7A2EA1-9D39-4C5F-B4BD-A0B312567617}"/>
    <cellStyle name="Currency 3 3 2 8" xfId="3781" xr:uid="{F73FCA84-04F5-4772-BC8B-0CA4A7038B13}"/>
    <cellStyle name="Currency 3 3 3" xfId="67" xr:uid="{E658C5B8-77B6-4E4E-892D-CCC3DED696A7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3" xfId="5292" xr:uid="{48DFFC18-3590-40EF-8A65-6E1BBEE6B031}"/>
    <cellStyle name="Currency 3 3 3 2 2 2 3" xfId="3193" xr:uid="{44E52B6E-8FA1-4F26-ADFB-CC73F28B3B48}"/>
    <cellStyle name="Currency 3 3 3 2 2 2 3 2" xfId="6867" xr:uid="{36146E16-DB24-4992-85E4-80912D3174DD}"/>
    <cellStyle name="Currency 3 3 3 2 2 2 4" xfId="4531" xr:uid="{67416DEE-9E85-47E6-AE09-EFDE712FB66A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3" xfId="5293" xr:uid="{58E14706-A55C-48A5-8621-5C1A7C687F73}"/>
    <cellStyle name="Currency 3 3 3 2 2 4" xfId="3195" xr:uid="{B1E03E3E-6E5A-407E-8273-57427B194288}"/>
    <cellStyle name="Currency 3 3 3 2 2 4 2" xfId="6869" xr:uid="{C2BC1A3A-744C-499B-8198-C562BB7FBD5A}"/>
    <cellStyle name="Currency 3 3 3 2 2 5" xfId="4072" xr:uid="{B0E8D79F-F69A-46E9-AA06-8F42C8179581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3" xfId="5294" xr:uid="{60AAD436-71B3-47A9-9E44-AA2BD59B3B73}"/>
    <cellStyle name="Currency 3 3 3 2 3 3" xfId="3197" xr:uid="{76AEE150-E6F6-4989-808F-43D50EAB32C2}"/>
    <cellStyle name="Currency 3 3 3 2 3 3 2" xfId="6871" xr:uid="{9E7F3938-87B8-4E1D-8621-6657E129FF36}"/>
    <cellStyle name="Currency 3 3 3 2 3 4" xfId="4532" xr:uid="{9F2EC9BD-EC35-4A22-AAF4-B04F65195A87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3" xfId="5295" xr:uid="{BAE89D59-CD27-41F4-8113-9D86E173C1E3}"/>
    <cellStyle name="Currency 3 3 3 2 4 3" xfId="3199" xr:uid="{D3924BF2-B16A-4950-9CC1-676AC51AE0A3}"/>
    <cellStyle name="Currency 3 3 3 2 4 3 2" xfId="6873" xr:uid="{08203405-2F21-4F71-A7CA-9A189C933DF3}"/>
    <cellStyle name="Currency 3 3 3 2 4 4" xfId="4250" xr:uid="{C7CB684D-5C26-49E6-86A5-1F384F866B29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3" xfId="5296" xr:uid="{D41D7A65-0C56-4615-B773-F8BAE1BC967D}"/>
    <cellStyle name="Currency 3 3 3 2 6" xfId="3201" xr:uid="{B2C80AAC-D848-41AA-8AD3-A792FED660E2}"/>
    <cellStyle name="Currency 3 3 3 2 6 2" xfId="6875" xr:uid="{B97363AC-10EE-4BA1-BAFA-FFD90D2E7E41}"/>
    <cellStyle name="Currency 3 3 3 2 7" xfId="3882" xr:uid="{BCA10C4C-7F26-4E50-BD5F-5EE1609CFCAE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3" xfId="5297" xr:uid="{7AC137DD-0EBF-4A72-9EE7-02BBD674DED4}"/>
    <cellStyle name="Currency 3 3 3 3 2 3" xfId="3203" xr:uid="{B8D0886D-99E2-4339-9B54-100B6B8D5771}"/>
    <cellStyle name="Currency 3 3 3 3 2 3 2" xfId="6877" xr:uid="{23B8D734-04D3-422B-9369-E5EB608AA664}"/>
    <cellStyle name="Currency 3 3 3 3 2 4" xfId="4533" xr:uid="{A16AAC93-3FF2-4006-ADE7-0B83634C4FE4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3" xfId="5298" xr:uid="{4D3CF467-AA2B-4B52-A531-18BE3ABCC368}"/>
    <cellStyle name="Currency 3 3 3 3 4" xfId="3205" xr:uid="{F759283F-6A50-498E-89CF-CAC3D0C6E045}"/>
    <cellStyle name="Currency 3 3 3 3 4 2" xfId="6879" xr:uid="{8B876FD9-85D4-4EDD-9897-861CF2DC3C0E}"/>
    <cellStyle name="Currency 3 3 3 3 5" xfId="3972" xr:uid="{B79AF6F9-52B6-4A5D-84B1-CE4AA278E97F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3" xfId="5299" xr:uid="{A4AA3DB5-E39B-45EC-8C22-A640C73D8B2D}"/>
    <cellStyle name="Currency 3 3 3 4 3" xfId="3207" xr:uid="{7860AD98-B0CD-4A69-B7DC-D72BA4DAF529}"/>
    <cellStyle name="Currency 3 3 3 4 3 2" xfId="6881" xr:uid="{C761267E-DF7D-4AD6-8507-0DC0FEBB24B4}"/>
    <cellStyle name="Currency 3 3 3 4 4" xfId="4534" xr:uid="{A887BCB5-0094-4A05-B0CA-2F110511642F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3" xfId="5300" xr:uid="{982072E2-6556-4BB8-8820-977DEC38BA22}"/>
    <cellStyle name="Currency 3 3 3 5 3" xfId="3209" xr:uid="{2290EDC7-1AEB-4099-932E-45AFE15C5FD3}"/>
    <cellStyle name="Currency 3 3 3 5 3 2" xfId="6883" xr:uid="{6289AC21-7275-47DA-9908-EF2C3A5E6012}"/>
    <cellStyle name="Currency 3 3 3 5 4" xfId="4150" xr:uid="{B9CEA3BE-8411-455D-B793-7B4401C1D06D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3" xfId="5301" xr:uid="{38320418-06B6-43C1-A2BA-4C46E64ECFE4}"/>
    <cellStyle name="Currency 3 3 3 7" xfId="3211" xr:uid="{F7C85291-CECC-4BA7-B29C-772FDD9C5F77}"/>
    <cellStyle name="Currency 3 3 3 7 2" xfId="6885" xr:uid="{37C5A94B-20A7-43A3-B8E1-28F831874C4A}"/>
    <cellStyle name="Currency 3 3 3 8" xfId="3782" xr:uid="{6A54DEE2-C58B-49C7-B3BC-1BFFEDFA76E5}"/>
    <cellStyle name="Currency 3 3 4" xfId="68" xr:uid="{E9432C29-B84B-4A66-9AE5-66364139233E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3" xfId="5302" xr:uid="{A081A8BE-17BB-4A48-8016-9AA42F483949}"/>
    <cellStyle name="Currency 3 3 4 2 2 2 3" xfId="3213" xr:uid="{CD3346EE-7813-4E43-BC06-7C3DCD9B6A39}"/>
    <cellStyle name="Currency 3 3 4 2 2 2 3 2" xfId="6887" xr:uid="{A723296C-8BF5-49AC-A68F-A58F0D1F31D2}"/>
    <cellStyle name="Currency 3 3 4 2 2 2 4" xfId="4535" xr:uid="{74BAB9E8-B690-488C-A9F8-72D0AA82162A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3" xfId="5303" xr:uid="{9EA9C9CB-10D3-4599-B5F7-331018AD3496}"/>
    <cellStyle name="Currency 3 3 4 2 2 4" xfId="3215" xr:uid="{47D7D28A-9148-45FE-ACCC-969D40D82A5A}"/>
    <cellStyle name="Currency 3 3 4 2 2 4 2" xfId="6889" xr:uid="{AA3E0D38-4062-4B89-A8BC-56D74553BDD2}"/>
    <cellStyle name="Currency 3 3 4 2 2 5" xfId="4038" xr:uid="{2B55F2D3-2C2C-4CCB-BD77-A67877941B22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3" xfId="5304" xr:uid="{55B1B818-E572-4978-BE09-DAED8F4E397D}"/>
    <cellStyle name="Currency 3 3 4 2 3 3" xfId="3217" xr:uid="{28A3988B-240C-48DF-83B6-7A63C92F58D7}"/>
    <cellStyle name="Currency 3 3 4 2 3 3 2" xfId="6891" xr:uid="{3378865C-4168-491A-9B9E-52BD63EC71A9}"/>
    <cellStyle name="Currency 3 3 4 2 3 4" xfId="4536" xr:uid="{84CDED1D-3B90-4ADD-92A6-1A02A10B28B8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3" xfId="5305" xr:uid="{D1AEDB92-C933-41E8-AC8F-6EBF94BF05F2}"/>
    <cellStyle name="Currency 3 3 4 2 4 3" xfId="3219" xr:uid="{84ED2022-D437-4909-98F0-2ED9622AEF67}"/>
    <cellStyle name="Currency 3 3 4 2 4 3 2" xfId="6893" xr:uid="{AE333965-6183-4A11-B906-1998015D9491}"/>
    <cellStyle name="Currency 3 3 4 2 4 4" xfId="4216" xr:uid="{B889ACA1-631B-417E-94D3-874DA4290BF7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3" xfId="5306" xr:uid="{BBCBD757-AA90-4200-A57B-D4F878548E7C}"/>
    <cellStyle name="Currency 3 3 4 2 6" xfId="3221" xr:uid="{EC5F2851-6011-470C-BB2A-DC4D6A61B49F}"/>
    <cellStyle name="Currency 3 3 4 2 6 2" xfId="6895" xr:uid="{5FA0A27B-0E1D-44D4-AEBE-701B2F0F8B5A}"/>
    <cellStyle name="Currency 3 3 4 2 7" xfId="3848" xr:uid="{F8C94AF8-81D7-4CAC-8BF7-6394E2413377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3" xfId="5307" xr:uid="{1B812179-CD4F-4F35-975E-D18443949A6E}"/>
    <cellStyle name="Currency 3 3 4 3 2 3" xfId="3223" xr:uid="{0FDB0645-4121-429E-B4A7-44ECCF747BAF}"/>
    <cellStyle name="Currency 3 3 4 3 2 3 2" xfId="6897" xr:uid="{78A90FB7-2469-4B42-A3DF-B489BF3CEF25}"/>
    <cellStyle name="Currency 3 3 4 3 2 4" xfId="4537" xr:uid="{E35D2BBA-1F5F-43AD-818C-273DDB9E3B3D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3" xfId="5308" xr:uid="{6AC9FC86-E824-4F1B-8FC1-8F6FADA06A91}"/>
    <cellStyle name="Currency 3 3 4 3 4" xfId="3225" xr:uid="{F77383A4-7B9B-4AEB-BA0C-920662D7EAD6}"/>
    <cellStyle name="Currency 3 3 4 3 4 2" xfId="6899" xr:uid="{47A04936-3566-4DAE-9EB0-DC21568A8863}"/>
    <cellStyle name="Currency 3 3 4 3 5" xfId="3973" xr:uid="{3EC3997D-A875-4D61-BFE7-5E79A1D32F90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3" xfId="5309" xr:uid="{A222426E-B6F3-4D20-96BD-608340F60F0F}"/>
    <cellStyle name="Currency 3 3 4 4 3" xfId="3227" xr:uid="{BD2B5F2F-1E11-4ABD-B7FE-B4A9C9108625}"/>
    <cellStyle name="Currency 3 3 4 4 3 2" xfId="6901" xr:uid="{681E0353-0499-4FDB-A8DF-C4D7EAE5D76A}"/>
    <cellStyle name="Currency 3 3 4 4 4" xfId="4538" xr:uid="{20B72904-EDBA-4239-BCEA-798868EA0EB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3" xfId="5310" xr:uid="{ECA9925D-E691-4349-A443-C3C41043DDD9}"/>
    <cellStyle name="Currency 3 3 4 5 3" xfId="3229" xr:uid="{C0714F13-AF7A-427B-ACC9-50E2ED7DE3D4}"/>
    <cellStyle name="Currency 3 3 4 5 3 2" xfId="6903" xr:uid="{06BF936D-82F2-4F07-B821-DF4DBAFEC011}"/>
    <cellStyle name="Currency 3 3 4 5 4" xfId="4151" xr:uid="{80F82A99-2C99-4A60-9CFA-3F7C61839FB4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3" xfId="5311" xr:uid="{2AC783B3-CED7-4E06-9444-D55C67A469EA}"/>
    <cellStyle name="Currency 3 3 4 7" xfId="3231" xr:uid="{30E57089-9671-4A0F-A219-E4015141EA43}"/>
    <cellStyle name="Currency 3 3 4 7 2" xfId="6905" xr:uid="{D3B65B89-247C-43C9-B0B4-25DBB9C1E4C4}"/>
    <cellStyle name="Currency 3 3 4 8" xfId="3783" xr:uid="{15ED2AC9-89C1-4347-A65E-1E0DF3CD09F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3" xfId="5312" xr:uid="{EBAD71BD-B6B5-4454-AF90-7DA338445082}"/>
    <cellStyle name="Currency 3 3 5 2 2 3" xfId="3233" xr:uid="{BF8E84B2-85AF-435A-93D2-782F30D0C25B}"/>
    <cellStyle name="Currency 3 3 5 2 2 3 2" xfId="6907" xr:uid="{629B790F-2150-486B-B15F-D4A6CA031FC8}"/>
    <cellStyle name="Currency 3 3 5 2 2 4" xfId="4539" xr:uid="{5ED4738C-0CDF-4CD7-B161-16E78570F1FE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3" xfId="5313" xr:uid="{CE897333-060F-411C-91E8-4DA866D67186}"/>
    <cellStyle name="Currency 3 3 5 2 4" xfId="3235" xr:uid="{4A3CEB42-FDC7-4713-B63B-2DFF693015F9}"/>
    <cellStyle name="Currency 3 3 5 2 4 2" xfId="6909" xr:uid="{7D59181D-F83C-43A4-8EBF-A53B1A582AA7}"/>
    <cellStyle name="Currency 3 3 5 2 5" xfId="4007" xr:uid="{79F408AC-815A-4627-B925-FB97405A2943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3" xfId="5314" xr:uid="{A7C2EE82-05E7-496E-AAE1-E23CA9D7BE55}"/>
    <cellStyle name="Currency 3 3 5 3 3" xfId="3237" xr:uid="{FD00B0C7-EA6B-468D-92DD-C55BC295A3B0}"/>
    <cellStyle name="Currency 3 3 5 3 3 2" xfId="6911" xr:uid="{AC3DD03E-9C82-4E14-BE35-CA6622C2A306}"/>
    <cellStyle name="Currency 3 3 5 3 4" xfId="4540" xr:uid="{77F91053-219C-4688-913A-54603CD9305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3" xfId="5315" xr:uid="{601BE0B7-98CA-4E1E-97D9-80DA740B29D4}"/>
    <cellStyle name="Currency 3 3 5 4 3" xfId="3239" xr:uid="{4032C5C5-BEFA-4FDF-9C4B-1F0E735D8200}"/>
    <cellStyle name="Currency 3 3 5 4 3 2" xfId="6913" xr:uid="{0C6ECB6A-3129-49B7-AAA5-9310CC18DAD8}"/>
    <cellStyle name="Currency 3 3 5 4 4" xfId="4185" xr:uid="{2165F72A-5DBC-4BDF-AAC9-E931A14B79C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3" xfId="5316" xr:uid="{E5CB34D1-B3BB-431E-BA71-F3BE0D456B56}"/>
    <cellStyle name="Currency 3 3 5 6" xfId="3241" xr:uid="{49BDB193-843D-4428-8D91-CD74A14E1A92}"/>
    <cellStyle name="Currency 3 3 5 6 2" xfId="6915" xr:uid="{D838421E-9084-4290-8BDF-088B39105A21}"/>
    <cellStyle name="Currency 3 3 5 7" xfId="3817" xr:uid="{48913E68-38FF-4BB0-89F9-A2655957A826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3" xfId="5317" xr:uid="{C1C36C23-7F7F-4058-8814-7EB5FAF51AA5}"/>
    <cellStyle name="Currency 3 3 6 2 3" xfId="3243" xr:uid="{CD67FA46-F621-4AD3-AC07-A1C8A6665ACF}"/>
    <cellStyle name="Currency 3 3 6 2 3 2" xfId="6917" xr:uid="{2F3B4676-3C52-4877-B058-1D49590D8B51}"/>
    <cellStyle name="Currency 3 3 6 2 4" xfId="4541" xr:uid="{7C8987B5-52BA-45E2-9B64-F45FC9DAA20B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3" xfId="5318" xr:uid="{F3A79984-0DAF-48D8-946E-3A051A45425C}"/>
    <cellStyle name="Currency 3 3 6 4" xfId="3245" xr:uid="{677F6022-7F19-4992-A664-17F9440D8DBD}"/>
    <cellStyle name="Currency 3 3 6 4 2" xfId="6919" xr:uid="{08EBCCEE-53F6-4065-9E51-278611F65FC3}"/>
    <cellStyle name="Currency 3 3 6 5" xfId="3970" xr:uid="{9CE0266A-5CB7-4273-AF50-135E8CC0DB7E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3" xfId="5319" xr:uid="{29D60B89-E057-4528-8661-A606B7B2CCBF}"/>
    <cellStyle name="Currency 3 3 7 3" xfId="3247" xr:uid="{4229B153-99BD-4AA4-9B9E-E5B8E34B796D}"/>
    <cellStyle name="Currency 3 3 7 3 2" xfId="6921" xr:uid="{D3A74BAE-65C3-43FB-82C4-F76E539339E2}"/>
    <cellStyle name="Currency 3 3 7 4" xfId="4542" xr:uid="{84A301F7-D857-4ADE-A5F1-4598AE29FB4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3" xfId="5320" xr:uid="{2E27AA05-1ADB-4471-80F6-EE7FDE93B721}"/>
    <cellStyle name="Currency 3 3 8 3" xfId="3249" xr:uid="{50BF9599-99E7-4CC8-93AD-96FD36B0FE1C}"/>
    <cellStyle name="Currency 3 3 8 3 2" xfId="6923" xr:uid="{34534521-508F-45AC-A138-E85D44629CF6}"/>
    <cellStyle name="Currency 3 3 8 4" xfId="4148" xr:uid="{F4E82E34-A741-4350-9F77-776E00317529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3" xfId="5321" xr:uid="{8B3BF1F4-312E-4AE8-B491-0783061035CF}"/>
    <cellStyle name="Currency 3 4" xfId="69" xr:uid="{5BD6C798-6F80-4593-8000-8DC3C00645A8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3" xfId="5322" xr:uid="{02D5CAF6-2D9B-4948-887D-81237F251820}"/>
    <cellStyle name="Currency 3 4 2 2 2 3" xfId="3252" xr:uid="{1F1AFC13-1798-4768-8F28-A2C6C644DD5D}"/>
    <cellStyle name="Currency 3 4 2 2 2 3 2" xfId="6926" xr:uid="{88D4068B-D45A-48AF-A9F6-211D21792F56}"/>
    <cellStyle name="Currency 3 4 2 2 2 4" xfId="4543" xr:uid="{A375AE91-7597-4BEA-AD81-5D481B1DA666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3" xfId="5323" xr:uid="{727D6A0C-BCCB-40AE-9F15-3C148ADF269C}"/>
    <cellStyle name="Currency 3 4 2 2 4" xfId="3254" xr:uid="{A949E349-8CDF-4BAC-ABAE-1684F038DB5A}"/>
    <cellStyle name="Currency 3 4 2 2 4 2" xfId="6928" xr:uid="{1072532E-23A6-4038-9E0C-B501B5BCECB6}"/>
    <cellStyle name="Currency 3 4 2 2 5" xfId="4046" xr:uid="{864B3454-E2AF-42FD-BA06-DAFE934F670A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3" xfId="5324" xr:uid="{46A00970-F088-4E62-93FB-354D54CD2601}"/>
    <cellStyle name="Currency 3 4 2 3 3" xfId="3256" xr:uid="{8E4E6F02-6730-4D90-9232-610B91E78B24}"/>
    <cellStyle name="Currency 3 4 2 3 3 2" xfId="6930" xr:uid="{5C34561D-E0DD-4FE0-873F-263E85AEB038}"/>
    <cellStyle name="Currency 3 4 2 3 4" xfId="4544" xr:uid="{B8C1E01B-E744-4805-AB32-30CAA1DFD166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3" xfId="5325" xr:uid="{762714DF-6C62-4D25-BE8E-F78ABDFF7A6D}"/>
    <cellStyle name="Currency 3 4 2 4 3" xfId="3258" xr:uid="{40870263-1E9E-443B-9EA9-DD9F2230C196}"/>
    <cellStyle name="Currency 3 4 2 4 3 2" xfId="6932" xr:uid="{35A4FE11-F442-479E-9C3E-16C854067E9F}"/>
    <cellStyle name="Currency 3 4 2 4 4" xfId="4224" xr:uid="{FCB75337-FE0C-4C6F-A4FA-0ACEB93C8C47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3" xfId="5326" xr:uid="{C1698B4C-864F-4627-BEEC-7BEF0B8E146E}"/>
    <cellStyle name="Currency 3 4 2 6" xfId="3260" xr:uid="{AB1A2863-CA47-4A03-9115-5E73A3F1E599}"/>
    <cellStyle name="Currency 3 4 2 6 2" xfId="6934" xr:uid="{E3F97EA9-85A2-4AB0-BF49-E529B804EDBE}"/>
    <cellStyle name="Currency 3 4 2 7" xfId="3856" xr:uid="{78683109-8B3C-4325-8DFB-F8F9DDA85CFA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3" xfId="5327" xr:uid="{90F577FB-828D-4053-8816-1C34EBD99EF9}"/>
    <cellStyle name="Currency 3 4 3 2 3" xfId="3262" xr:uid="{6D13D289-65C9-425E-8C7B-7E6A94767CAD}"/>
    <cellStyle name="Currency 3 4 3 2 3 2" xfId="6936" xr:uid="{059829EB-A702-415A-90FC-57DA257546F1}"/>
    <cellStyle name="Currency 3 4 3 2 4" xfId="4545" xr:uid="{3B76C781-4DA5-4BFB-B292-0997BAEE838A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3" xfId="5328" xr:uid="{641DEA4A-5761-4F59-9994-0F303BB65F84}"/>
    <cellStyle name="Currency 3 4 3 4" xfId="3264" xr:uid="{15EF6F90-560A-4536-9B4C-BFFEEB4C0417}"/>
    <cellStyle name="Currency 3 4 3 4 2" xfId="6938" xr:uid="{44A8A7E4-274B-4521-A6B2-74D8288DBEE6}"/>
    <cellStyle name="Currency 3 4 3 5" xfId="3974" xr:uid="{529A9763-D372-46B5-9F44-4822BD8457E2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3" xfId="5329" xr:uid="{3D964006-F7FF-4D8E-926C-1C108452CA78}"/>
    <cellStyle name="Currency 3 4 4 3" xfId="3266" xr:uid="{C2B33446-FD93-4A3C-983A-66FB5B050ACF}"/>
    <cellStyle name="Currency 3 4 4 3 2" xfId="6940" xr:uid="{187A83CE-9D7A-466D-BF52-F23057653308}"/>
    <cellStyle name="Currency 3 4 4 4" xfId="4546" xr:uid="{11C580DC-A29A-4D47-91F1-35789BA0E65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3" xfId="5330" xr:uid="{8AD9339A-E082-4163-908B-614A63F98631}"/>
    <cellStyle name="Currency 3 4 5 3" xfId="3268" xr:uid="{8F8BC7A3-AE95-4DCF-8A22-4946176C3F3C}"/>
    <cellStyle name="Currency 3 4 5 3 2" xfId="6942" xr:uid="{D49414C3-50DF-40A7-89E7-65E75D3D2982}"/>
    <cellStyle name="Currency 3 4 5 4" xfId="4152" xr:uid="{AB37CAB8-AA89-4C87-AD57-EECFD280086F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3" xfId="5331" xr:uid="{227E839B-B79E-4225-AD8E-F05B725C467A}"/>
    <cellStyle name="Currency 3 4 7" xfId="3270" xr:uid="{A0B4799D-B481-4251-9480-23E150609572}"/>
    <cellStyle name="Currency 3 4 7 2" xfId="6944" xr:uid="{FBA4E4DE-CEA3-4FBE-8513-EB37D533C115}"/>
    <cellStyle name="Currency 3 4 8" xfId="3784" xr:uid="{7917FD7A-7294-47A3-9A59-06B396A08F91}"/>
    <cellStyle name="Currency 3 5" xfId="70" xr:uid="{57DD41C2-0183-4406-B800-7F518703D021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3" xfId="5332" xr:uid="{7861427F-4D45-465C-AFBE-B1C76CF5889B}"/>
    <cellStyle name="Currency 3 5 2 2 2 3" xfId="3272" xr:uid="{6E3B0204-C39B-4EE6-8074-DA726985515D}"/>
    <cellStyle name="Currency 3 5 2 2 2 3 2" xfId="6946" xr:uid="{EC46C68E-3BB5-4F34-8447-0421B2A947F6}"/>
    <cellStyle name="Currency 3 5 2 2 2 4" xfId="4547" xr:uid="{C2A399FA-FD7B-44BC-B867-2698344C4D69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3" xfId="5333" xr:uid="{E6892922-87F5-4BC2-9CA1-E67503326DFF}"/>
    <cellStyle name="Currency 3 5 2 2 4" xfId="3274" xr:uid="{6C19932E-6752-4989-8AFE-E56D9E7AEAF7}"/>
    <cellStyle name="Currency 3 5 2 2 4 2" xfId="6948" xr:uid="{2966AE3C-90AC-4490-AADA-506929317515}"/>
    <cellStyle name="Currency 3 5 2 2 5" xfId="4066" xr:uid="{AC53BBA2-668F-4A6E-962F-2344A5ECBD4C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3" xfId="5334" xr:uid="{57E0AE55-8F17-40D7-A1C7-3521C63881DF}"/>
    <cellStyle name="Currency 3 5 2 3 3" xfId="3276" xr:uid="{4239084C-32AA-401B-A4BA-5F2B772169AD}"/>
    <cellStyle name="Currency 3 5 2 3 3 2" xfId="6950" xr:uid="{90204636-FD58-4673-8386-C57A50D5D839}"/>
    <cellStyle name="Currency 3 5 2 3 4" xfId="4548" xr:uid="{08F5334C-853E-40A0-8432-8E92433C6052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3" xfId="5335" xr:uid="{6ABE4A9C-7C94-42D2-921F-9002E74FD2A0}"/>
    <cellStyle name="Currency 3 5 2 4 3" xfId="3278" xr:uid="{436E3796-9A67-415B-9A73-E78728FB91D0}"/>
    <cellStyle name="Currency 3 5 2 4 3 2" xfId="6952" xr:uid="{EE88389F-1DB3-412E-AAA0-B4BE9285BC44}"/>
    <cellStyle name="Currency 3 5 2 4 4" xfId="4244" xr:uid="{5A2528BF-C8C4-4F17-8087-12CF7F7849E3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3" xfId="5336" xr:uid="{8F18ADAA-EC2D-4B0C-A5ED-C02EAD2BAFA5}"/>
    <cellStyle name="Currency 3 5 2 6" xfId="3280" xr:uid="{BC7FFC80-54CD-4D84-9EFF-814BE7017006}"/>
    <cellStyle name="Currency 3 5 2 6 2" xfId="6954" xr:uid="{9C5B3E45-784E-42C2-9A5B-2FC7FA02F6F8}"/>
    <cellStyle name="Currency 3 5 2 7" xfId="3876" xr:uid="{14A90853-F6AC-4624-888F-E534699E9459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3" xfId="5337" xr:uid="{469D1A65-4AD9-4CAA-B8EB-5D6B118DCCEE}"/>
    <cellStyle name="Currency 3 5 3 2 3" xfId="3282" xr:uid="{AAE925D8-AA46-49D2-936F-0D8BB057F940}"/>
    <cellStyle name="Currency 3 5 3 2 3 2" xfId="6956" xr:uid="{07D848F1-043C-4B5F-95E1-1DF899CD4E5C}"/>
    <cellStyle name="Currency 3 5 3 2 4" xfId="4549" xr:uid="{180D1509-7386-4944-B8F5-40E42BA1C890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3" xfId="5338" xr:uid="{B114A670-BAEC-4184-86BA-199DAE7D5FE4}"/>
    <cellStyle name="Currency 3 5 3 4" xfId="3284" xr:uid="{FFE7E1C6-C05F-4C0C-92C9-D6EC40563EC0}"/>
    <cellStyle name="Currency 3 5 3 4 2" xfId="6958" xr:uid="{39AD5BEE-4FA6-45A0-9291-B6556213D466}"/>
    <cellStyle name="Currency 3 5 3 5" xfId="3975" xr:uid="{BD23F4D9-FAF9-43CA-9361-01470459EFC2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3" xfId="5339" xr:uid="{EFCDFF1C-804B-4ACC-845C-2970565BFC9C}"/>
    <cellStyle name="Currency 3 5 4 3" xfId="3286" xr:uid="{205C243F-8D8E-4AA4-B972-B68E0A550EB2}"/>
    <cellStyle name="Currency 3 5 4 3 2" xfId="6960" xr:uid="{F34FCFBA-562F-49B8-8703-263A8362A5E8}"/>
    <cellStyle name="Currency 3 5 4 4" xfId="4550" xr:uid="{724751F9-3906-47D8-B93A-99796E6008B6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3" xfId="5340" xr:uid="{67584044-95DB-47F6-B596-6D7022AB961C}"/>
    <cellStyle name="Currency 3 5 5 3" xfId="3288" xr:uid="{20B5B1E2-38B0-492C-B638-C8A0B4F0A6D8}"/>
    <cellStyle name="Currency 3 5 5 3 2" xfId="6962" xr:uid="{CAF11147-4C54-4970-8F8F-820D152F53AE}"/>
    <cellStyle name="Currency 3 5 5 4" xfId="4153" xr:uid="{A461CD78-F9C9-4BBA-8FCA-AA1F48614822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3" xfId="5341" xr:uid="{56919A28-A7DA-4B4E-9563-FC41DC942151}"/>
    <cellStyle name="Currency 3 5 7" xfId="3290" xr:uid="{51D83589-063C-4558-93D2-DFC0D14506F9}"/>
    <cellStyle name="Currency 3 5 7 2" xfId="6964" xr:uid="{B69EE29B-26B6-4BCD-BCC5-FD51A295E150}"/>
    <cellStyle name="Currency 3 5 8" xfId="3785" xr:uid="{3D20801F-403F-45ED-BBE4-4C7D82A879DD}"/>
    <cellStyle name="Currency 3 6" xfId="71" xr:uid="{14202323-7AC2-4CBB-92CD-14341FEF97DB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3" xfId="5342" xr:uid="{99952D83-50AA-4373-BF80-DBB27B5CCCEB}"/>
    <cellStyle name="Currency 3 6 2 2 2 3" xfId="3292" xr:uid="{99138DA0-00AF-4280-8147-502B69E97AD8}"/>
    <cellStyle name="Currency 3 6 2 2 2 3 2" xfId="6966" xr:uid="{5AD329BD-D406-41A7-800E-27E0C2F20388}"/>
    <cellStyle name="Currency 3 6 2 2 2 4" xfId="4551" xr:uid="{422B8243-12D1-47FB-9546-EB7FD2ADA565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3" xfId="5343" xr:uid="{6B7ED888-7B7F-4A68-8D58-32E8435C7068}"/>
    <cellStyle name="Currency 3 6 2 2 4" xfId="3294" xr:uid="{220266E2-D72E-4877-B5FE-7640165D1CF5}"/>
    <cellStyle name="Currency 3 6 2 2 4 2" xfId="6968" xr:uid="{9D9CA36E-0054-4C61-8126-76D1F67DF75B}"/>
    <cellStyle name="Currency 3 6 2 2 5" xfId="4022" xr:uid="{46A97A02-4511-4FFA-BBC8-8C95ABA86C2A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3" xfId="5344" xr:uid="{F1FE7942-4A70-4276-BD73-E231FDB459DC}"/>
    <cellStyle name="Currency 3 6 2 3 3" xfId="3296" xr:uid="{F12CC0C2-F560-40A0-AAFD-6112F63821B4}"/>
    <cellStyle name="Currency 3 6 2 3 3 2" xfId="6970" xr:uid="{CD3A8637-6814-41D2-A6B2-D8E84A98BD1C}"/>
    <cellStyle name="Currency 3 6 2 3 4" xfId="4552" xr:uid="{6C26A757-34CE-4D40-B44C-7C05973438B6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3" xfId="5345" xr:uid="{8D7C7CA6-B3D5-4B1E-84CA-547D40731637}"/>
    <cellStyle name="Currency 3 6 2 4 3" xfId="3298" xr:uid="{A2ADA4ED-29DC-4EFE-9C13-7ADD719C3A51}"/>
    <cellStyle name="Currency 3 6 2 4 3 2" xfId="6972" xr:uid="{C30A88FE-5294-4B68-BCA3-F5A3DD0E329C}"/>
    <cellStyle name="Currency 3 6 2 4 4" xfId="4200" xr:uid="{6F2ADE62-A2F9-45BF-97D8-2F6F5780038A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3" xfId="5346" xr:uid="{A00B13AF-2D65-47DF-9B0F-87F7CD2531B0}"/>
    <cellStyle name="Currency 3 6 2 6" xfId="3300" xr:uid="{E88FC71F-B79F-47A6-8785-7BCA80FD2C4B}"/>
    <cellStyle name="Currency 3 6 2 6 2" xfId="6974" xr:uid="{1F4FDA1B-37C8-43BF-8B6D-D82BA898479E}"/>
    <cellStyle name="Currency 3 6 2 7" xfId="3832" xr:uid="{B7DA3060-44F7-4F26-9A99-D748E944901A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3" xfId="5347" xr:uid="{36DA4C38-95EA-4B1B-899B-C67F9BC4B0CA}"/>
    <cellStyle name="Currency 3 6 3 2 3" xfId="3302" xr:uid="{16BD8D6E-737B-45AC-ACBF-D2E6999F020D}"/>
    <cellStyle name="Currency 3 6 3 2 3 2" xfId="6976" xr:uid="{CBF69033-56BE-425C-8D54-A3C02D997FE5}"/>
    <cellStyle name="Currency 3 6 3 2 4" xfId="4553" xr:uid="{207EFF03-5CD9-42D5-AC4F-9D864E1B04B7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3" xfId="5348" xr:uid="{EE877769-0061-48CC-AC45-D2A2F4B3FD5B}"/>
    <cellStyle name="Currency 3 6 3 4" xfId="3304" xr:uid="{8EBFA007-00C0-4F92-B7A4-9DF262295181}"/>
    <cellStyle name="Currency 3 6 3 4 2" xfId="6978" xr:uid="{B6074B40-2393-4E21-A482-749FFDC841DB}"/>
    <cellStyle name="Currency 3 6 3 5" xfId="3976" xr:uid="{D33C2EAE-D265-46CE-BDE9-57A42130697E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3" xfId="5349" xr:uid="{B85108D3-569A-4FCD-A399-E1623B30437F}"/>
    <cellStyle name="Currency 3 6 4 3" xfId="3306" xr:uid="{B0784A55-A4D7-4AA9-AEDC-12598CD71A3D}"/>
    <cellStyle name="Currency 3 6 4 3 2" xfId="6980" xr:uid="{D803698A-99C3-4A92-AB8F-FA4FF87087E4}"/>
    <cellStyle name="Currency 3 6 4 4" xfId="4554" xr:uid="{ACB0F49D-AF6E-4949-82E0-0D970D381F8D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3" xfId="5350" xr:uid="{91A2622D-B1C4-4A6F-8E3C-B575969E4A2B}"/>
    <cellStyle name="Currency 3 6 5 3" xfId="3308" xr:uid="{B6C6911E-26E0-4319-9703-F9F18C47DB29}"/>
    <cellStyle name="Currency 3 6 5 3 2" xfId="6982" xr:uid="{43F9A1AB-CA9A-4940-B68D-60B485E407C2}"/>
    <cellStyle name="Currency 3 6 5 4" xfId="4154" xr:uid="{B6C4E46F-3A7D-4EC7-B650-B466E0D5BEC1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3" xfId="5351" xr:uid="{90909FA6-2E42-4549-BD13-062EA34F4EF9}"/>
    <cellStyle name="Currency 3 6 7" xfId="3310" xr:uid="{FFE906D7-3330-4F40-A889-9C30D3C7068A}"/>
    <cellStyle name="Currency 3 6 7 2" xfId="6984" xr:uid="{109B1690-B8E7-46FE-B22F-29C801BE6215}"/>
    <cellStyle name="Currency 3 6 8" xfId="3786" xr:uid="{F6AFF8DE-EE69-463C-B00E-E35272C658C8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3" xfId="5352" xr:uid="{1B232EAF-5F14-4DC5-9E55-86D0D6AED9AE}"/>
    <cellStyle name="Currency 3 7 2 2 3" xfId="3312" xr:uid="{F6D667D1-FC11-4E77-AB62-446FB2E34DD0}"/>
    <cellStyle name="Currency 3 7 2 2 3 2" xfId="6986" xr:uid="{54FFD3FB-53C4-4EF1-ACF8-16718E22EF58}"/>
    <cellStyle name="Currency 3 7 2 2 4" xfId="4555" xr:uid="{7B494C39-8723-4A59-9A14-87B3E4FDCE95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3" xfId="5353" xr:uid="{A498F8B8-961A-4919-AB4F-F4F95786A615}"/>
    <cellStyle name="Currency 3 7 2 4" xfId="3314" xr:uid="{7E2D268A-0973-4070-97F0-F535AAA62601}"/>
    <cellStyle name="Currency 3 7 2 4 2" xfId="6988" xr:uid="{EB49B89B-D418-44AD-A7A6-EC0217722F86}"/>
    <cellStyle name="Currency 3 7 2 5" xfId="4001" xr:uid="{21A24569-7929-4F6A-BF8D-52E94E57B50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3" xfId="5354" xr:uid="{A8861CF9-7C12-4957-A7C4-065CEC318CDA}"/>
    <cellStyle name="Currency 3 7 3 3" xfId="3316" xr:uid="{6B3D2608-5D8F-4F4A-9323-61E8129A58B0}"/>
    <cellStyle name="Currency 3 7 3 3 2" xfId="6990" xr:uid="{8D40F2B6-4D10-450A-A8DB-F6884B7BBF49}"/>
    <cellStyle name="Currency 3 7 3 4" xfId="4556" xr:uid="{FFA1CACC-74E9-4739-BE05-7D0E54C07678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3" xfId="5355" xr:uid="{007B1792-3C52-4BBD-B90E-E9C4B8B1C51C}"/>
    <cellStyle name="Currency 3 7 4 3" xfId="3318" xr:uid="{8DEB9856-0A30-4581-B0CF-6A641AA22049}"/>
    <cellStyle name="Currency 3 7 4 3 2" xfId="6992" xr:uid="{239F6C71-2A3C-4BEB-AFF3-1F01EFFCD90E}"/>
    <cellStyle name="Currency 3 7 4 4" xfId="4179" xr:uid="{84E7A87C-F2FF-4673-91AE-0E49BD52C8A8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3" xfId="5356" xr:uid="{0F4E0118-E63A-4B7C-9591-5B9FEADE369D}"/>
    <cellStyle name="Currency 3 7 6" xfId="3320" xr:uid="{7050A680-F6DF-41B8-84A7-DC6E3BD23BF5}"/>
    <cellStyle name="Currency 3 7 6 2" xfId="6994" xr:uid="{998755E0-9541-4714-9198-9E708A9EF65B}"/>
    <cellStyle name="Currency 3 7 7" xfId="3811" xr:uid="{57049836-7FC1-4049-B871-95D1A014A3DF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3" xfId="5357" xr:uid="{4DA8F410-8133-4463-AABA-E7AFE7BF7CB5}"/>
    <cellStyle name="Currency 3 8 2 3" xfId="3322" xr:uid="{61358CE7-34ED-4E94-A714-33D8D1C7997A}"/>
    <cellStyle name="Currency 3 8 2 3 2" xfId="6996" xr:uid="{5DC4EDD5-BBCC-46EB-BFFF-4C01F018A1B5}"/>
    <cellStyle name="Currency 3 8 2 4" xfId="4557" xr:uid="{DDFB2C72-BE22-4180-B868-57452755709C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3" xfId="5358" xr:uid="{75368D9C-750C-4763-9173-7F3005F1B785}"/>
    <cellStyle name="Currency 3 8 4" xfId="3324" xr:uid="{D459BB80-7994-4667-82C2-4C155EF15BE1}"/>
    <cellStyle name="Currency 3 8 4 2" xfId="6998" xr:uid="{10703B8B-886F-48C4-ABA6-49B9CED521E6}"/>
    <cellStyle name="Currency 3 8 5" xfId="3965" xr:uid="{030D5918-59CE-4D5D-BD55-7410FB6420D6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3" xfId="5359" xr:uid="{EDD67588-FD2D-47DB-BE68-E72C435E3B79}"/>
    <cellStyle name="Currency 3 9 3" xfId="3326" xr:uid="{D4608B2B-0E29-4394-930B-7A554BFD9B76}"/>
    <cellStyle name="Currency 3 9 3 2" xfId="7000" xr:uid="{93A5B1E5-E837-42CB-B689-452DA167C23E}"/>
    <cellStyle name="Currency 3 9 4" xfId="4558" xr:uid="{38846F2A-DD8B-47A8-96E1-284240173E4C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3" xfId="5360" xr:uid="{DE5E5CF4-F251-4898-9D9A-EA7F3908AF80}"/>
    <cellStyle name="Currency 4 10 3" xfId="3328" xr:uid="{750D9D75-B6C2-400D-A54C-6BAF7CF5B2FD}"/>
    <cellStyle name="Currency 4 10 3 2" xfId="7002" xr:uid="{F4E28BD3-70DD-4AB8-B2E6-E655B7E7B7AA}"/>
    <cellStyle name="Currency 4 10 4" xfId="4155" xr:uid="{CC0D3112-7E0A-485B-91D4-C1CFB5B6F5EE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3" xfId="5361" xr:uid="{5BBA93AC-6249-4D77-813B-488768B012B6}"/>
    <cellStyle name="Currency 4 12" xfId="3330" xr:uid="{EDD8C33E-2AAC-47EB-A2E7-6D2049CFE1E6}"/>
    <cellStyle name="Currency 4 12 2" xfId="7004" xr:uid="{3D30BFBF-632F-467B-83D1-CD09CB8E4786}"/>
    <cellStyle name="Currency 4 13" xfId="3787" xr:uid="{F07466C1-846A-419B-8D18-25CBAC4EE2E3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1" xfId="3788" xr:uid="{7837AC6C-AB23-4A39-9015-30D03F0EC938}"/>
    <cellStyle name="Currency 4 2 2" xfId="74" xr:uid="{AFF61CF9-D063-4BA7-A23A-56D5AA698EF9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3" xfId="5362" xr:uid="{E5548DD1-6BD2-4BCA-8216-EBCD5820FE91}"/>
    <cellStyle name="Currency 4 2 2 2 2 2 3" xfId="3333" xr:uid="{8C886BEC-B33B-482D-97BF-67E794B63861}"/>
    <cellStyle name="Currency 4 2 2 2 2 2 3 2" xfId="7007" xr:uid="{371B3083-CCF4-4917-BF67-BEAB9E7F381B}"/>
    <cellStyle name="Currency 4 2 2 2 2 2 4" xfId="4559" xr:uid="{2CBD5E43-53F4-490C-ACF3-07F0D1ADA7DB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3" xfId="5363" xr:uid="{14009BD1-0F06-4790-9E2D-BE073C2409A7}"/>
    <cellStyle name="Currency 4 2 2 2 2 4" xfId="3335" xr:uid="{43B1619D-6C33-476A-9B6F-BF18F8070F7D}"/>
    <cellStyle name="Currency 4 2 2 2 2 4 2" xfId="7009" xr:uid="{54FDD185-346C-4A22-BC6C-E51855A5AE99}"/>
    <cellStyle name="Currency 4 2 2 2 2 5" xfId="4057" xr:uid="{84E362A5-CB6C-4A6D-BDF3-0FDF912CB724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3" xfId="5364" xr:uid="{1759D902-6A20-4798-A7E8-99782FEDCEEC}"/>
    <cellStyle name="Currency 4 2 2 2 3 3" xfId="3337" xr:uid="{6A12D65B-072A-4F24-8F7D-E53BDBD70254}"/>
    <cellStyle name="Currency 4 2 2 2 3 3 2" xfId="7011" xr:uid="{2B605F23-B226-4712-9DB3-86D914BA8C58}"/>
    <cellStyle name="Currency 4 2 2 2 3 4" xfId="4560" xr:uid="{EE37FF18-C0FA-4F80-BED5-E71A2AA4B369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3" xfId="5365" xr:uid="{2AEFC51D-3382-41CA-B8E6-4E70A740E68B}"/>
    <cellStyle name="Currency 4 2 2 2 4 3" xfId="3339" xr:uid="{16B51171-B85A-459C-9B5F-382D99AF0B34}"/>
    <cellStyle name="Currency 4 2 2 2 4 3 2" xfId="7013" xr:uid="{D408D47B-4427-4015-A9D3-15B60223A9F3}"/>
    <cellStyle name="Currency 4 2 2 2 4 4" xfId="4235" xr:uid="{FED05FA7-94D4-4A56-AF7F-A7432D5599A4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3" xfId="5366" xr:uid="{0EA57581-525D-4EBC-9804-F291065B2868}"/>
    <cellStyle name="Currency 4 2 2 2 6" xfId="3341" xr:uid="{6E34F13F-62F9-4F02-8DB1-CA043D8D0509}"/>
    <cellStyle name="Currency 4 2 2 2 6 2" xfId="7015" xr:uid="{5DC52861-A178-4AAA-8979-2A4FDB8D1685}"/>
    <cellStyle name="Currency 4 2 2 2 7" xfId="3867" xr:uid="{B027B1A6-A92B-4443-AE77-4CEDC05E4E6F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3" xfId="5367" xr:uid="{CB6125A5-875F-4B1F-985A-4B328F5E7DBE}"/>
    <cellStyle name="Currency 4 2 2 3 2 3" xfId="3343" xr:uid="{B8F87DBE-2F2C-4DFF-9884-6BF103762C0A}"/>
    <cellStyle name="Currency 4 2 2 3 2 3 2" xfId="7017" xr:uid="{48C7DA9A-9EC5-4D5C-A910-2CBFD672534D}"/>
    <cellStyle name="Currency 4 2 2 3 2 4" xfId="4561" xr:uid="{052B5546-5965-494A-81B9-DC2C6DFA120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3" xfId="5368" xr:uid="{A895A009-DCAE-4D2E-B23B-AFE176A2BA87}"/>
    <cellStyle name="Currency 4 2 2 3 4" xfId="3345" xr:uid="{C21FF73A-FE9C-4657-8108-BD099FC94A70}"/>
    <cellStyle name="Currency 4 2 2 3 4 2" xfId="7019" xr:uid="{40253CFF-4B99-41FF-90A4-54E68870D524}"/>
    <cellStyle name="Currency 4 2 2 3 5" xfId="3979" xr:uid="{B0C30980-0A54-425E-826C-6551B80E0212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3" xfId="5369" xr:uid="{F8E378A9-2AD0-419C-9D25-B4BB9B59D09C}"/>
    <cellStyle name="Currency 4 2 2 4 3" xfId="3347" xr:uid="{B800CE17-1434-48FA-A32F-B82E9888643C}"/>
    <cellStyle name="Currency 4 2 2 4 3 2" xfId="7021" xr:uid="{E3973F42-2FD3-41FD-B679-01F782E5005F}"/>
    <cellStyle name="Currency 4 2 2 4 4" xfId="4562" xr:uid="{1E8911D5-7832-4E07-A9A9-14A120BF3DBA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3" xfId="5370" xr:uid="{4B7C9CFF-54D6-4663-A047-36D6CB345360}"/>
    <cellStyle name="Currency 4 2 2 5 3" xfId="3349" xr:uid="{BA114D94-5118-4144-B4D9-B119FBC28BA9}"/>
    <cellStyle name="Currency 4 2 2 5 3 2" xfId="7023" xr:uid="{A7EE74BE-2465-406B-B5BF-C48B1F08FBCE}"/>
    <cellStyle name="Currency 4 2 2 5 4" xfId="4157" xr:uid="{6D8C813E-68A9-4A4F-8C17-A6F6C6B020E1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3" xfId="5371" xr:uid="{36D2A645-E8B4-40DD-A655-D15A68CB5A58}"/>
    <cellStyle name="Currency 4 2 2 7" xfId="3351" xr:uid="{30BC1EA8-C2FE-4905-868A-A396E0178B0E}"/>
    <cellStyle name="Currency 4 2 2 7 2" xfId="7025" xr:uid="{E6DF48D2-702D-4338-9AE8-B47DDB117611}"/>
    <cellStyle name="Currency 4 2 2 8" xfId="3789" xr:uid="{349F9AE8-8B3B-45F9-95A4-8A17EAB0C8EF}"/>
    <cellStyle name="Currency 4 2 3" xfId="75" xr:uid="{61BD63FE-EDD5-4828-ABEA-5C982A17631A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3" xfId="5372" xr:uid="{E61776C5-7459-4352-A027-2E79844F15E0}"/>
    <cellStyle name="Currency 4 2 3 2 2 2 3" xfId="3353" xr:uid="{F36EB158-86DB-4E65-A1CD-72DCE8C1C2D9}"/>
    <cellStyle name="Currency 4 2 3 2 2 2 3 2" xfId="7027" xr:uid="{0230DE20-3A26-486D-A27F-6B3035C260FE}"/>
    <cellStyle name="Currency 4 2 3 2 2 2 4" xfId="4563" xr:uid="{50870710-0EE7-4242-AFA7-BE229BCCD625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3" xfId="5373" xr:uid="{0C41B104-8DD7-41BB-BE7A-EF86718BA129}"/>
    <cellStyle name="Currency 4 2 3 2 2 4" xfId="3355" xr:uid="{6413055D-5B67-4C75-8078-EF09C55A6DF8}"/>
    <cellStyle name="Currency 4 2 3 2 2 4 2" xfId="7029" xr:uid="{1E14BA2A-B661-479A-B5B3-987E10E4B12C}"/>
    <cellStyle name="Currency 4 2 3 2 2 5" xfId="4077" xr:uid="{F2080ED1-E715-4ED5-AD7B-E219F0EC427D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3" xfId="5374" xr:uid="{14F8D614-D687-43AF-91F6-F131C4D0E949}"/>
    <cellStyle name="Currency 4 2 3 2 3 3" xfId="3357" xr:uid="{AC0CCE6A-ED62-49FC-ABC6-F7DAE542125B}"/>
    <cellStyle name="Currency 4 2 3 2 3 3 2" xfId="7031" xr:uid="{ACC6181B-4C35-4D65-B5E2-5CCE77B2ADD5}"/>
    <cellStyle name="Currency 4 2 3 2 3 4" xfId="4564" xr:uid="{A564B52C-E40D-40A6-8005-D41E8EDDA584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3" xfId="5375" xr:uid="{A18BDAAD-701D-4569-813A-92BC0AF57831}"/>
    <cellStyle name="Currency 4 2 3 2 4 3" xfId="3359" xr:uid="{EABC4F84-1BC3-4AFE-854E-C56378AB5B7D}"/>
    <cellStyle name="Currency 4 2 3 2 4 3 2" xfId="7033" xr:uid="{5B249F5C-433C-4EAB-9F2B-CC0B6403CB30}"/>
    <cellStyle name="Currency 4 2 3 2 4 4" xfId="4255" xr:uid="{E6642461-3218-417C-B37C-553FAF9B04DE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3" xfId="5376" xr:uid="{06B8E11B-D388-466C-A2C3-D9D2B8E93161}"/>
    <cellStyle name="Currency 4 2 3 2 6" xfId="3361" xr:uid="{A001B625-267F-4BFB-B208-561E12745763}"/>
    <cellStyle name="Currency 4 2 3 2 6 2" xfId="7035" xr:uid="{4222EB35-0731-4D0E-951F-D98C5F2FF6CD}"/>
    <cellStyle name="Currency 4 2 3 2 7" xfId="3887" xr:uid="{A387EC4B-FC07-48EC-BA66-4AD7E9A36EE9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3" xfId="5377" xr:uid="{2F40BD22-30C9-4C13-B1DE-D761640E2F93}"/>
    <cellStyle name="Currency 4 2 3 3 2 3" xfId="3363" xr:uid="{175FC8C9-B1FB-4EE7-9C6A-436FC4BE398F}"/>
    <cellStyle name="Currency 4 2 3 3 2 3 2" xfId="7037" xr:uid="{0439401C-CAFA-47A7-BF4E-15737F73089D}"/>
    <cellStyle name="Currency 4 2 3 3 2 4" xfId="4565" xr:uid="{2DB6800C-6912-406A-BB2D-4A6DCE2C5F97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3" xfId="5378" xr:uid="{C3A34828-C2D9-473B-BBF7-27616643A549}"/>
    <cellStyle name="Currency 4 2 3 3 4" xfId="3365" xr:uid="{F8364DEC-6BAA-4EC8-93AE-6E7FB16CCFE1}"/>
    <cellStyle name="Currency 4 2 3 3 4 2" xfId="7039" xr:uid="{69BC6601-4EAB-4DBA-A73D-609BC81678A4}"/>
    <cellStyle name="Currency 4 2 3 3 5" xfId="3980" xr:uid="{AA17AE10-8168-4D77-BF18-D1BFCAC7EBE7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3" xfId="5379" xr:uid="{353B3670-D9A9-4916-9A81-C581AD129EAE}"/>
    <cellStyle name="Currency 4 2 3 4 3" xfId="3367" xr:uid="{72FC0C25-E28E-4EDA-88B0-B7314C096210}"/>
    <cellStyle name="Currency 4 2 3 4 3 2" xfId="7041" xr:uid="{9EFD0394-B8F3-4A5F-ADD6-0D056C79E6ED}"/>
    <cellStyle name="Currency 4 2 3 4 4" xfId="4566" xr:uid="{D24C01AB-0D71-4E55-8B82-FBEAD81332A3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3" xfId="5380" xr:uid="{72FAA5AA-A410-4602-9830-86B635729FC6}"/>
    <cellStyle name="Currency 4 2 3 5 3" xfId="3369" xr:uid="{C587074D-5F34-43F4-AAFC-47F38F586516}"/>
    <cellStyle name="Currency 4 2 3 5 3 2" xfId="7043" xr:uid="{C5C049DC-D0BD-4B37-B188-9ACBCD8C7776}"/>
    <cellStyle name="Currency 4 2 3 5 4" xfId="4158" xr:uid="{5FC0FE01-36FA-4893-9FB5-14E7F7BF96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3" xfId="5381" xr:uid="{FA0666E6-1883-41FF-89F2-7DE0F3BC36B1}"/>
    <cellStyle name="Currency 4 2 3 7" xfId="3371" xr:uid="{F91992C3-6C55-4796-8AF5-676241F68562}"/>
    <cellStyle name="Currency 4 2 3 7 2" xfId="7045" xr:uid="{CAEA385C-3C4E-463E-9F34-E4683E9AC7C4}"/>
    <cellStyle name="Currency 4 2 3 8" xfId="3790" xr:uid="{8E6A2FB9-9B7C-4A83-9C5B-9441179863DA}"/>
    <cellStyle name="Currency 4 2 4" xfId="76" xr:uid="{0AFFA0C5-236A-4C21-B8EE-13658941E135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3" xfId="5382" xr:uid="{C3C68AB9-87EC-4733-B31C-937142B44FF4}"/>
    <cellStyle name="Currency 4 2 4 2 2 2 3" xfId="3373" xr:uid="{4A186D33-D2C0-4897-A03D-492A22A75B86}"/>
    <cellStyle name="Currency 4 2 4 2 2 2 3 2" xfId="7047" xr:uid="{B1AE79BE-482C-45EE-9FF5-C463FE9E98F0}"/>
    <cellStyle name="Currency 4 2 4 2 2 2 4" xfId="4567" xr:uid="{1751F912-45C0-4404-905D-874A6B10EFB9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3" xfId="5383" xr:uid="{FF639C79-71BE-4AD8-86A7-0AAE16E12635}"/>
    <cellStyle name="Currency 4 2 4 2 2 4" xfId="3375" xr:uid="{1F01DE60-888E-494E-853D-4AB9DB068F50}"/>
    <cellStyle name="Currency 4 2 4 2 2 4 2" xfId="7049" xr:uid="{24865913-C117-4C18-8AB4-019A6B33C918}"/>
    <cellStyle name="Currency 4 2 4 2 2 5" xfId="4027" xr:uid="{BAC11CED-D26C-46B1-A17D-7BEA13D71D30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3" xfId="5384" xr:uid="{F8365EF0-C45A-4EE3-B697-222A70B8D4B3}"/>
    <cellStyle name="Currency 4 2 4 2 3 3" xfId="3377" xr:uid="{D91ED632-9DE4-4EC8-BDE9-065BECFFD2E1}"/>
    <cellStyle name="Currency 4 2 4 2 3 3 2" xfId="7051" xr:uid="{5B14A902-2A23-4660-96C6-0198DE96F0AF}"/>
    <cellStyle name="Currency 4 2 4 2 3 4" xfId="4568" xr:uid="{099D96A6-0D41-4D5D-8861-5A0A65BCE4A1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3" xfId="5385" xr:uid="{0A359E5A-DEC3-448F-AFC0-55A08F5E9FE5}"/>
    <cellStyle name="Currency 4 2 4 2 4 3" xfId="3379" xr:uid="{F8068CDF-26CC-460B-8722-D3E5331E5A07}"/>
    <cellStyle name="Currency 4 2 4 2 4 3 2" xfId="7053" xr:uid="{0E1F8D59-1F5E-49CA-B70F-525B96A26099}"/>
    <cellStyle name="Currency 4 2 4 2 4 4" xfId="4205" xr:uid="{9A6E9E85-D3DC-4B0B-9174-BB940116BF92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3" xfId="5386" xr:uid="{73823D26-CA2C-46F1-884E-001BC6FFE34C}"/>
    <cellStyle name="Currency 4 2 4 2 6" xfId="3381" xr:uid="{0AABE911-0DF3-44E1-9C21-828B2DC51406}"/>
    <cellStyle name="Currency 4 2 4 2 6 2" xfId="7055" xr:uid="{40403B7B-28B6-42EB-BA5E-854E3842F5FD}"/>
    <cellStyle name="Currency 4 2 4 2 7" xfId="3837" xr:uid="{FE2465C4-9863-420B-951B-BF9FF97401F2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3" xfId="5387" xr:uid="{1E812055-AB11-4136-B7B4-86DBE4829756}"/>
    <cellStyle name="Currency 4 2 4 3 2 3" xfId="3383" xr:uid="{93E2EC8C-F35E-466E-8578-F437429858BA}"/>
    <cellStyle name="Currency 4 2 4 3 2 3 2" xfId="7057" xr:uid="{E9778CC9-98CE-4723-B0B7-6D7FB1E7F323}"/>
    <cellStyle name="Currency 4 2 4 3 2 4" xfId="4569" xr:uid="{EE41D602-AFAA-4D43-9601-C725452BAC1E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3" xfId="5388" xr:uid="{C2A712F6-6D8B-4B63-B1A0-9FAC8BB1FDF2}"/>
    <cellStyle name="Currency 4 2 4 3 4" xfId="3385" xr:uid="{68C58C29-DA73-4A00-865D-18D693637403}"/>
    <cellStyle name="Currency 4 2 4 3 4 2" xfId="7059" xr:uid="{5B6AED14-FA7F-4471-A328-28596EEF3E54}"/>
    <cellStyle name="Currency 4 2 4 3 5" xfId="3981" xr:uid="{AC484CFB-5FFA-4FD9-BBD5-5269CB5360FB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3" xfId="5389" xr:uid="{725E7652-F5F4-4C37-ADBF-352118D135A5}"/>
    <cellStyle name="Currency 4 2 4 4 3" xfId="3387" xr:uid="{D56B1F84-0B17-4637-970E-FA4C7DB544C3}"/>
    <cellStyle name="Currency 4 2 4 4 3 2" xfId="7061" xr:uid="{1B258E27-1534-43DD-8F25-A314026BD7A4}"/>
    <cellStyle name="Currency 4 2 4 4 4" xfId="4570" xr:uid="{9558B5F8-B939-447F-903F-319361BFE3F6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3" xfId="5390" xr:uid="{B9B79EDA-8ED7-4A09-AF59-76F143D5EC64}"/>
    <cellStyle name="Currency 4 2 4 5 3" xfId="3389" xr:uid="{468143D2-486A-406B-B95F-C4B7EFF983D7}"/>
    <cellStyle name="Currency 4 2 4 5 3 2" xfId="7063" xr:uid="{9BC87453-F428-4A22-B042-1E78CAD107A6}"/>
    <cellStyle name="Currency 4 2 4 5 4" xfId="4159" xr:uid="{1610ABCB-75C9-4C13-B3FC-C64F1553D63C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3" xfId="5391" xr:uid="{33F34F7C-A467-4028-ACF9-A501E8E063F3}"/>
    <cellStyle name="Currency 4 2 4 7" xfId="3391" xr:uid="{56889FAA-FFE6-41EE-8FDE-D68267EEC0AA}"/>
    <cellStyle name="Currency 4 2 4 7 2" xfId="7065" xr:uid="{25DCF793-EEE2-4747-B177-299E188A9B88}"/>
    <cellStyle name="Currency 4 2 4 8" xfId="3791" xr:uid="{19CB189B-4B06-4AB6-8BC2-E2070C53B22F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3" xfId="5392" xr:uid="{1DBDA12C-18C7-406E-BCF3-3F4D6476B8E2}"/>
    <cellStyle name="Currency 4 2 5 2 2 3" xfId="3393" xr:uid="{D00E22D2-A181-48EF-8559-AB8A05CC7687}"/>
    <cellStyle name="Currency 4 2 5 2 2 3 2" xfId="7067" xr:uid="{2AB2D2C2-A7D1-449B-805C-FBD79B49CB52}"/>
    <cellStyle name="Currency 4 2 5 2 2 4" xfId="4571" xr:uid="{6C4100DB-6116-450C-BFDA-C28DC1CBDFC0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3" xfId="5393" xr:uid="{E2907AFE-B410-40B0-8BF5-BF89C870B62A}"/>
    <cellStyle name="Currency 4 2 5 2 4" xfId="3395" xr:uid="{86F52D82-5531-4638-8AF4-54986973CB44}"/>
    <cellStyle name="Currency 4 2 5 2 4 2" xfId="7069" xr:uid="{EA8A70F8-B54D-4C5B-BF32-DE1A618478C4}"/>
    <cellStyle name="Currency 4 2 5 2 5" xfId="4012" xr:uid="{628278E7-DBA1-4F43-9629-DC508868CD61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3" xfId="5394" xr:uid="{3E4AE920-E6B6-4C1A-A8A2-1D5C4F025B66}"/>
    <cellStyle name="Currency 4 2 5 3 3" xfId="3397" xr:uid="{CB5F8A65-29DF-422E-990D-AD9210B0593F}"/>
    <cellStyle name="Currency 4 2 5 3 3 2" xfId="7071" xr:uid="{E652C277-3906-44D0-B3C5-EF0BF6D338CD}"/>
    <cellStyle name="Currency 4 2 5 3 4" xfId="4572" xr:uid="{67D2D036-77D3-48D4-87BD-A05BB51FA864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3" xfId="5395" xr:uid="{92D05FDA-6906-434A-B117-D23F18142A5B}"/>
    <cellStyle name="Currency 4 2 5 4 3" xfId="3399" xr:uid="{2190B7CB-C109-426E-A269-118491D3ABCD}"/>
    <cellStyle name="Currency 4 2 5 4 3 2" xfId="7073" xr:uid="{79E55DFE-27E4-4FBA-B52A-3612D2F9A49F}"/>
    <cellStyle name="Currency 4 2 5 4 4" xfId="4190" xr:uid="{C85EAC60-30D2-4DEA-A252-FBCE95D51498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3" xfId="5396" xr:uid="{1060F143-0F55-497F-A81D-504FDFD17C4C}"/>
    <cellStyle name="Currency 4 2 5 6" xfId="3401" xr:uid="{72E419A9-19E8-4829-BE08-E6A2CF5DD26F}"/>
    <cellStyle name="Currency 4 2 5 6 2" xfId="7075" xr:uid="{AF2D7947-D921-45AC-86DA-A99D0D00FC33}"/>
    <cellStyle name="Currency 4 2 5 7" xfId="3822" xr:uid="{20BBACBF-896A-4A6A-BCB1-BD910A0E1C68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3" xfId="5397" xr:uid="{1C0725F7-9E17-44AF-AA33-CA19274F2D23}"/>
    <cellStyle name="Currency 4 2 6 2 3" xfId="3403" xr:uid="{828C992F-7F21-4079-853F-45B7B627C8B9}"/>
    <cellStyle name="Currency 4 2 6 2 3 2" xfId="7077" xr:uid="{0FB56B54-BB87-4590-8B6C-B9C579F08803}"/>
    <cellStyle name="Currency 4 2 6 2 4" xfId="4573" xr:uid="{EB62F8CD-96E5-4439-95A5-F763E9414AA7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3" xfId="5398" xr:uid="{ED0A6657-2976-419A-8772-5D1D5304724C}"/>
    <cellStyle name="Currency 4 2 6 4" xfId="3405" xr:uid="{CAD64EB1-6C0A-4FD6-A318-7AC34CA9BE97}"/>
    <cellStyle name="Currency 4 2 6 4 2" xfId="7079" xr:uid="{0C26C823-162E-4D46-BD4C-5551C6A9956B}"/>
    <cellStyle name="Currency 4 2 6 5" xfId="3978" xr:uid="{353BE855-1E6B-4981-9469-25F78B20B5E3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3" xfId="5399" xr:uid="{F09BFF80-3156-40E9-955B-A4A5B086493E}"/>
    <cellStyle name="Currency 4 2 7 3" xfId="3407" xr:uid="{C7B9AF51-7285-42CF-975A-076CB3807053}"/>
    <cellStyle name="Currency 4 2 7 3 2" xfId="7081" xr:uid="{F3DE652B-353F-46EE-AB7D-FA939285B14A}"/>
    <cellStyle name="Currency 4 2 7 4" xfId="4574" xr:uid="{74D05D43-F6E8-4CD0-815B-073A997440BC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3" xfId="5400" xr:uid="{83044B9F-428F-41FD-AD95-B0137F7AF31C}"/>
    <cellStyle name="Currency 4 2 8 3" xfId="3409" xr:uid="{520A3E73-638F-4912-9DD7-2FCF7818F0B1}"/>
    <cellStyle name="Currency 4 2 8 3 2" xfId="7083" xr:uid="{12034E32-9518-4E77-BF16-EFB8D6A9C4FB}"/>
    <cellStyle name="Currency 4 2 8 4" xfId="4156" xr:uid="{BEF79F26-F493-42DA-8644-2B7D13B0F2A9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3" xfId="5401" xr:uid="{3BCA38C8-09EA-4788-8238-4585F0F3ACFA}"/>
    <cellStyle name="Currency 4 3" xfId="77" xr:uid="{977DD7F9-979D-4588-AE45-2CA514EACE7C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3" xfId="5402" xr:uid="{2572C817-B15A-45F5-BF7A-05F9BF1DFF5C}"/>
    <cellStyle name="Currency 4 3 2 2 2 3" xfId="3412" xr:uid="{30E06238-0A4F-4F62-ABE4-9657D3276CBF}"/>
    <cellStyle name="Currency 4 3 2 2 2 3 2" xfId="7086" xr:uid="{54C2E9F5-DAE5-43C8-B1EB-F42DD6B0F7D1}"/>
    <cellStyle name="Currency 4 3 2 2 2 4" xfId="4575" xr:uid="{BF2F9B3E-1368-4196-832B-FBA55939F89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3" xfId="5403" xr:uid="{FC478134-9D5F-41DB-89C4-47E14024967B}"/>
    <cellStyle name="Currency 4 3 2 2 4" xfId="3414" xr:uid="{C70D31A1-B3E3-4DF4-96B0-BD7CC5872613}"/>
    <cellStyle name="Currency 4 3 2 2 4 2" xfId="7088" xr:uid="{5C634928-B26B-4EEC-8017-0CD1BB802419}"/>
    <cellStyle name="Currency 4 3 2 2 5" xfId="4035" xr:uid="{70B289C2-1279-4E1B-962B-5C41C8BC24C4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3" xfId="5404" xr:uid="{A41BB5C2-A3F9-4D8A-A096-0D632923F499}"/>
    <cellStyle name="Currency 4 3 2 3 3" xfId="3416" xr:uid="{D1551ED1-52C3-40F1-B8BD-C8C35BD4D743}"/>
    <cellStyle name="Currency 4 3 2 3 3 2" xfId="7090" xr:uid="{27F0B557-2C0D-4726-87B9-AF1B97EB4AF8}"/>
    <cellStyle name="Currency 4 3 2 3 4" xfId="4576" xr:uid="{FC18DBDB-1290-4F30-A181-6A0D318AA5A8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3" xfId="5405" xr:uid="{B3D4F37A-3467-48AE-8F16-6B94C2EA009E}"/>
    <cellStyle name="Currency 4 3 2 4 3" xfId="3418" xr:uid="{2E9B76D5-6E30-4A7D-BD4E-C6486A800EEC}"/>
    <cellStyle name="Currency 4 3 2 4 3 2" xfId="7092" xr:uid="{81BAA6C5-3A14-41BA-9115-8A2BFE16C076}"/>
    <cellStyle name="Currency 4 3 2 4 4" xfId="4213" xr:uid="{D9FCFF55-10FB-4236-8D0C-1597C4615603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3" xfId="5406" xr:uid="{C4783C7A-9A86-4896-BCD8-871B1436E4AC}"/>
    <cellStyle name="Currency 4 3 2 6" xfId="3420" xr:uid="{80FE6D70-5281-4112-A1F5-F08F92B62140}"/>
    <cellStyle name="Currency 4 3 2 6 2" xfId="7094" xr:uid="{48DF60CC-03E4-44FB-B775-5D9F6BE1F586}"/>
    <cellStyle name="Currency 4 3 2 7" xfId="3845" xr:uid="{6D720D5D-F01D-4125-9A2A-219FDE55C512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3" xfId="5407" xr:uid="{65432188-6E50-4071-B4E5-0C57256443B2}"/>
    <cellStyle name="Currency 4 3 3 2 3" xfId="3422" xr:uid="{571C8E87-2F6E-44C7-B91E-49C7A8064211}"/>
    <cellStyle name="Currency 4 3 3 2 3 2" xfId="7096" xr:uid="{E2E3AF8E-3E8F-453A-9D34-FA0DB211FC73}"/>
    <cellStyle name="Currency 4 3 3 2 4" xfId="4577" xr:uid="{A798294D-73CF-42D0-852B-4D5AF28DF8A1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3" xfId="5408" xr:uid="{1485A7B7-8600-46CD-A29A-C625C5E6BF94}"/>
    <cellStyle name="Currency 4 3 3 4" xfId="3424" xr:uid="{8A15CC5D-0FD0-428B-A7D5-42B3239B8D37}"/>
    <cellStyle name="Currency 4 3 3 4 2" xfId="7098" xr:uid="{76285597-20BC-4F7D-968C-CF1CF177F98B}"/>
    <cellStyle name="Currency 4 3 3 5" xfId="3982" xr:uid="{6AF23475-4AC4-4728-8E4D-81E4DB4632A2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3" xfId="5409" xr:uid="{01E052EC-420C-46BB-AD78-8F21A3B00CAA}"/>
    <cellStyle name="Currency 4 3 4 3" xfId="3426" xr:uid="{91D8983B-1B28-47A2-8422-E8BBE3377E71}"/>
    <cellStyle name="Currency 4 3 4 3 2" xfId="7100" xr:uid="{CEA319C3-7A3D-4669-8173-C5513071A73A}"/>
    <cellStyle name="Currency 4 3 4 4" xfId="4578" xr:uid="{61FCB9B0-73D5-44EC-A75F-E3C23C0FC764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3" xfId="5410" xr:uid="{87F72210-6C78-496B-8533-874A1986EA12}"/>
    <cellStyle name="Currency 4 3 5 3" xfId="3428" xr:uid="{89A31DB0-42AA-4CAB-AFC5-F917FB8383EA}"/>
    <cellStyle name="Currency 4 3 5 3 2" xfId="7102" xr:uid="{A6BDB91A-FB9F-4B29-8B6A-292CBDF705E1}"/>
    <cellStyle name="Currency 4 3 5 4" xfId="4160" xr:uid="{E370EFF9-B85F-4E6E-999A-FCB5DFD4D043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3" xfId="5411" xr:uid="{2BF70DFA-97BC-497A-B600-5CF3894D37B6}"/>
    <cellStyle name="Currency 4 3 7" xfId="3430" xr:uid="{F2E68CBC-A922-4090-95D5-B200288F6B36}"/>
    <cellStyle name="Currency 4 3 7 2" xfId="7104" xr:uid="{35321027-ED3A-4DD5-A001-C8D64E1B2FF4}"/>
    <cellStyle name="Currency 4 3 8" xfId="3792" xr:uid="{1F463470-3B47-481F-8643-4F4354DF8D0F}"/>
    <cellStyle name="Currency 4 4" xfId="78" xr:uid="{F6A6D68F-1602-4EB5-9823-345D525D820A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3" xfId="5412" xr:uid="{EB14F084-76D0-4D12-8F84-F59A7BC1C043}"/>
    <cellStyle name="Currency 4 4 2 2 2 3" xfId="3432" xr:uid="{CC4343B5-671F-45C5-B061-B774BABD532F}"/>
    <cellStyle name="Currency 4 4 2 2 2 3 2" xfId="7106" xr:uid="{B9AAD33A-1CFB-4BF2-B7F6-A65E31843C5C}"/>
    <cellStyle name="Currency 4 4 2 2 2 4" xfId="4579" xr:uid="{1F1BD116-86EF-479E-9FAF-E0A721AE3C73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3" xfId="5413" xr:uid="{1DD83EE3-B7A1-4B61-8295-B5EE5E03B96E}"/>
    <cellStyle name="Currency 4 4 2 2 4" xfId="3434" xr:uid="{C1979B48-28F6-4682-A75C-63C668122319}"/>
    <cellStyle name="Currency 4 4 2 2 4 2" xfId="7108" xr:uid="{998A1493-4CD5-490A-A435-6CAC6A61FFDD}"/>
    <cellStyle name="Currency 4 4 2 2 5" xfId="4049" xr:uid="{6BF890F9-B894-49C5-94BC-E8A8B136530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3" xfId="5414" xr:uid="{01E93C24-4748-4E74-B919-5D5523AC72D3}"/>
    <cellStyle name="Currency 4 4 2 3 3" xfId="3436" xr:uid="{5680323B-2B57-40C2-B440-BDD808957324}"/>
    <cellStyle name="Currency 4 4 2 3 3 2" xfId="7110" xr:uid="{F56BFEEF-CB73-43BE-B387-B57E8AB490E2}"/>
    <cellStyle name="Currency 4 4 2 3 4" xfId="4580" xr:uid="{09218ADA-A550-44A1-848E-A31D3E4C788E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3" xfId="5415" xr:uid="{07D8E32C-A693-4356-B598-D5C42336EF21}"/>
    <cellStyle name="Currency 4 4 2 4 3" xfId="3438" xr:uid="{21894329-6C3A-4613-B90D-763A69E58C1B}"/>
    <cellStyle name="Currency 4 4 2 4 3 2" xfId="7112" xr:uid="{0D67BE53-91AE-4F85-8112-FCDA386FB4CF}"/>
    <cellStyle name="Currency 4 4 2 4 4" xfId="4227" xr:uid="{054F06BB-B5FF-4681-A679-812C90A765B5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3" xfId="5416" xr:uid="{F9DB90EC-2F3C-40C6-8880-CE573A6B2778}"/>
    <cellStyle name="Currency 4 4 2 6" xfId="3440" xr:uid="{7F80BA66-6BB6-4582-94A5-D6C7DEADD033}"/>
    <cellStyle name="Currency 4 4 2 6 2" xfId="7114" xr:uid="{28B49EBD-4475-436E-A3C4-88D49533441B}"/>
    <cellStyle name="Currency 4 4 2 7" xfId="3859" xr:uid="{C2DBB358-7670-42BE-A2F3-FBC2DD7BA9A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3" xfId="5417" xr:uid="{D4B6ACCF-7663-4B5B-86EE-A10A601556A0}"/>
    <cellStyle name="Currency 4 4 3 2 3" xfId="3442" xr:uid="{869E0EFD-9A32-4DAC-A749-F6718821D8A8}"/>
    <cellStyle name="Currency 4 4 3 2 3 2" xfId="7116" xr:uid="{35CFAB06-5826-4D49-A834-E222D035C246}"/>
    <cellStyle name="Currency 4 4 3 2 4" xfId="4581" xr:uid="{2269170F-3CAE-495F-A2F0-37923E722F43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3" xfId="5418" xr:uid="{1C9FC256-0F22-4776-97B0-78E533619E8F}"/>
    <cellStyle name="Currency 4 4 3 4" xfId="3444" xr:uid="{0AA16B15-597F-4718-BD50-CDFE78029980}"/>
    <cellStyle name="Currency 4 4 3 4 2" xfId="7118" xr:uid="{F038CD5F-A607-4B2D-94F9-FBB745B3E1EC}"/>
    <cellStyle name="Currency 4 4 3 5" xfId="3983" xr:uid="{644C14E3-93A7-44BD-879B-E5F3A0194C7A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3" xfId="5419" xr:uid="{03DC9713-D3A9-48B3-87C7-ACD8111596A0}"/>
    <cellStyle name="Currency 4 4 4 3" xfId="3446" xr:uid="{B8931082-3AC4-4B41-9574-063ECDFF98EC}"/>
    <cellStyle name="Currency 4 4 4 3 2" xfId="7120" xr:uid="{8D58AE93-7F61-4C11-8478-B8EB87566007}"/>
    <cellStyle name="Currency 4 4 4 4" xfId="4582" xr:uid="{9CE8AA08-0161-4E1A-9BA0-B860B0EF3B3A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3" xfId="5420" xr:uid="{EDB58932-E597-47A6-BB08-05F1A1823098}"/>
    <cellStyle name="Currency 4 4 5 3" xfId="3448" xr:uid="{731A16D1-870E-4096-9BFC-2DE161DAFA30}"/>
    <cellStyle name="Currency 4 4 5 3 2" xfId="7122" xr:uid="{EE09E59B-D578-40AC-A6AE-3F6DE92C3D09}"/>
    <cellStyle name="Currency 4 4 5 4" xfId="4161" xr:uid="{8C6040D6-57D3-4C77-9FD5-8DEE8F67E299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3" xfId="5421" xr:uid="{46F5EC9D-C0BE-47A5-B112-CFF4FD93B021}"/>
    <cellStyle name="Currency 4 4 7" xfId="3450" xr:uid="{02D8759A-DCFF-4491-8E09-A1196433B885}"/>
    <cellStyle name="Currency 4 4 7 2" xfId="7124" xr:uid="{F7C18219-CED3-45E8-8196-F55435C3C9F0}"/>
    <cellStyle name="Currency 4 4 8" xfId="3793" xr:uid="{9CF583EC-26F5-4026-8161-431ABD16537A}"/>
    <cellStyle name="Currency 4 5" xfId="79" xr:uid="{DEAC6DD3-6597-4F75-BBA7-40D609706A6E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3" xfId="5422" xr:uid="{64740C0F-A410-462B-B495-E2CF1E456916}"/>
    <cellStyle name="Currency 4 5 2 2 2 3" xfId="3452" xr:uid="{12112C97-117E-4F0B-B715-13450531C5F4}"/>
    <cellStyle name="Currency 4 5 2 2 2 3 2" xfId="7126" xr:uid="{AE128F2C-F62C-44C0-8768-0F3AC4C2D2F1}"/>
    <cellStyle name="Currency 4 5 2 2 2 4" xfId="4583" xr:uid="{61B56B2D-DDCD-4B41-9C45-6ADA2BF68627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3" xfId="5423" xr:uid="{D62F5678-B5DD-4CC1-8963-DC2FDDF0A691}"/>
    <cellStyle name="Currency 4 5 2 2 4" xfId="3454" xr:uid="{E2194F89-AD17-40AE-8B87-FFFBDFCE7C15}"/>
    <cellStyle name="Currency 4 5 2 2 4 2" xfId="7128" xr:uid="{DEEB0061-4FAF-4958-B097-EFE0188DF3AE}"/>
    <cellStyle name="Currency 4 5 2 2 5" xfId="4069" xr:uid="{24BD18BD-D412-4315-BA29-029C519550F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3" xfId="5424" xr:uid="{FBA2527C-5C37-408C-8719-A325CE934FDA}"/>
    <cellStyle name="Currency 4 5 2 3 3" xfId="3456" xr:uid="{B0A7CAB8-BA48-47BE-896B-13A8A59DB66B}"/>
    <cellStyle name="Currency 4 5 2 3 3 2" xfId="7130" xr:uid="{DAE4677E-2C51-46FC-940B-583F654D8761}"/>
    <cellStyle name="Currency 4 5 2 3 4" xfId="4584" xr:uid="{59A94711-8050-478A-8534-042365FF3120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3" xfId="5425" xr:uid="{23B7D33F-BB17-40E3-84A3-F10648F41C33}"/>
    <cellStyle name="Currency 4 5 2 4 3" xfId="3458" xr:uid="{E9D8FB61-6851-4E48-85F1-70B05F97A209}"/>
    <cellStyle name="Currency 4 5 2 4 3 2" xfId="7132" xr:uid="{9504516E-111B-4599-B94A-183BF68A4B93}"/>
    <cellStyle name="Currency 4 5 2 4 4" xfId="4247" xr:uid="{89392BCA-4B8D-4EEF-B6EF-FA471EB73E87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3" xfId="5426" xr:uid="{0A24835A-786E-427D-8EE7-1C9BA1E33081}"/>
    <cellStyle name="Currency 4 5 2 6" xfId="3460" xr:uid="{C9B9C35B-2AE0-457C-8134-9EB3D05B262F}"/>
    <cellStyle name="Currency 4 5 2 6 2" xfId="7134" xr:uid="{0F254E29-58F7-41B0-A611-844D79BD6FA8}"/>
    <cellStyle name="Currency 4 5 2 7" xfId="3879" xr:uid="{165297CA-9F05-4D9D-8FAA-48CCFFEC17B3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3" xfId="5427" xr:uid="{4D4786B1-FD84-4914-A8C2-FA908969A6D6}"/>
    <cellStyle name="Currency 4 5 3 2 3" xfId="3462" xr:uid="{2E98F9F5-7D06-4E50-828A-B98140BB2B5F}"/>
    <cellStyle name="Currency 4 5 3 2 3 2" xfId="7136" xr:uid="{9486BA69-62BA-4C6B-98B1-DED26F63B050}"/>
    <cellStyle name="Currency 4 5 3 2 4" xfId="4585" xr:uid="{5DEF439E-B162-469C-8E10-9CA9623814E5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3" xfId="5428" xr:uid="{4D3D8D31-D4F5-4421-AD50-09777F7F001D}"/>
    <cellStyle name="Currency 4 5 3 4" xfId="3464" xr:uid="{C750B901-4735-44DD-8C38-FCD0E70CF7B9}"/>
    <cellStyle name="Currency 4 5 3 4 2" xfId="7138" xr:uid="{7238C81F-AA58-4656-82BF-D202D666B138}"/>
    <cellStyle name="Currency 4 5 3 5" xfId="3984" xr:uid="{B6E8C1EE-2F15-47CE-9068-0A358A0FC2BB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3" xfId="5429" xr:uid="{0D02406F-A934-4209-9A60-EF21A748D84F}"/>
    <cellStyle name="Currency 4 5 4 3" xfId="3466" xr:uid="{2679EDEB-9EB2-4774-B0D7-F26862768FEF}"/>
    <cellStyle name="Currency 4 5 4 3 2" xfId="7140" xr:uid="{9F0B3CF5-570D-4107-AD24-907A832BD588}"/>
    <cellStyle name="Currency 4 5 4 4" xfId="4586" xr:uid="{4184FC35-53AA-44BF-9563-AA4B04026885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3" xfId="5430" xr:uid="{3AED2F7D-DA31-4794-9744-941AF93ED3E1}"/>
    <cellStyle name="Currency 4 5 5 3" xfId="3468" xr:uid="{F507095C-1BBD-43E5-8328-04F8DEC1EF62}"/>
    <cellStyle name="Currency 4 5 5 3 2" xfId="7142" xr:uid="{6BF02ED7-064A-4667-AC34-4A7F1FC13842}"/>
    <cellStyle name="Currency 4 5 5 4" xfId="4162" xr:uid="{FBF605E1-383A-4D2A-9292-5552610000CD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3" xfId="5431" xr:uid="{4561664A-C1C5-42A5-AB9D-D59853DB9D25}"/>
    <cellStyle name="Currency 4 5 7" xfId="3470" xr:uid="{F244FC70-28F3-4E2F-ACE3-7198ADEA4F31}"/>
    <cellStyle name="Currency 4 5 7 2" xfId="7144" xr:uid="{18E512AC-C15B-4FE0-93F5-12C473E5C776}"/>
    <cellStyle name="Currency 4 5 8" xfId="3794" xr:uid="{65ECD195-1F9F-4495-B0E6-D88638790DF7}"/>
    <cellStyle name="Currency 4 6" xfId="80" xr:uid="{512670C3-5DA1-4860-8383-CE6E89E8741C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3" xfId="5432" xr:uid="{8CE67E38-9301-4E68-9026-D21EB6996CB3}"/>
    <cellStyle name="Currency 4 6 2 2 2 3" xfId="3472" xr:uid="{9035C2FD-1AF3-47EF-B8E2-AF7F888BDF80}"/>
    <cellStyle name="Currency 4 6 2 2 2 3 2" xfId="7146" xr:uid="{A363E09C-63FF-46E3-A47B-D29B4358CE22}"/>
    <cellStyle name="Currency 4 6 2 2 2 4" xfId="4587" xr:uid="{1930B3B1-BCFE-4A3A-9B9C-30BA278C2FA0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3" xfId="5433" xr:uid="{6A5F19AA-E29A-4732-B51A-A750F5D0FDE8}"/>
    <cellStyle name="Currency 4 6 2 2 4" xfId="3474" xr:uid="{C5EFF279-0644-4835-820A-24435B3C3661}"/>
    <cellStyle name="Currency 4 6 2 2 4 2" xfId="7148" xr:uid="{34765F59-DD65-474F-84C1-71D287E5C930}"/>
    <cellStyle name="Currency 4 6 2 2 5" xfId="4019" xr:uid="{9877621D-E6C8-4B2B-9A95-82517F79D8BF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3" xfId="5434" xr:uid="{D500A176-6BC1-4785-AD61-48C7EA95DF50}"/>
    <cellStyle name="Currency 4 6 2 3 3" xfId="3476" xr:uid="{58A1CCEA-B62A-479E-8347-00526D3D2E51}"/>
    <cellStyle name="Currency 4 6 2 3 3 2" xfId="7150" xr:uid="{4BDD362A-8EDD-410D-9479-AD0177D4812E}"/>
    <cellStyle name="Currency 4 6 2 3 4" xfId="4588" xr:uid="{404B5738-9472-4EFF-A01B-0E2AEDE1141C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3" xfId="5435" xr:uid="{1A2DD91C-B5D4-4C00-91BD-F2126DE07165}"/>
    <cellStyle name="Currency 4 6 2 4 3" xfId="3478" xr:uid="{B28F93CD-3132-457E-98E6-2B1E0E91D7F6}"/>
    <cellStyle name="Currency 4 6 2 4 3 2" xfId="7152" xr:uid="{809B1D80-4089-4EB0-B60D-E6B29C70B89C}"/>
    <cellStyle name="Currency 4 6 2 4 4" xfId="4197" xr:uid="{9047625F-3122-4781-8BAA-995D048E543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3" xfId="5436" xr:uid="{DE182D3D-DCDF-4BBB-AA62-07559B57C9CB}"/>
    <cellStyle name="Currency 4 6 2 6" xfId="3480" xr:uid="{89A27D7F-72F5-45FD-8E79-BDD1AA83086F}"/>
    <cellStyle name="Currency 4 6 2 6 2" xfId="7154" xr:uid="{F3AFAF44-9D75-4219-83A9-2E2CEDA92429}"/>
    <cellStyle name="Currency 4 6 2 7" xfId="3829" xr:uid="{7C0CBAC2-403B-46EC-9008-F702219E46C1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3" xfId="5437" xr:uid="{2C94D103-B77C-4EEC-866E-4514D8ACF691}"/>
    <cellStyle name="Currency 4 6 3 2 3" xfId="3482" xr:uid="{A812B50B-007A-4444-B6B4-88E68228044E}"/>
    <cellStyle name="Currency 4 6 3 2 3 2" xfId="7156" xr:uid="{B7709C69-B9E0-4DC8-BD06-F6AE862F5F65}"/>
    <cellStyle name="Currency 4 6 3 2 4" xfId="4589" xr:uid="{4AA43834-5238-4238-98CA-25136CA1CCB5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3" xfId="5438" xr:uid="{736EC04A-D65E-499E-A31D-5753D0D9FCF4}"/>
    <cellStyle name="Currency 4 6 3 4" xfId="3484" xr:uid="{8F1D5ADF-8562-458A-9A83-4D867301D1DE}"/>
    <cellStyle name="Currency 4 6 3 4 2" xfId="7158" xr:uid="{5E1D528D-E87C-4082-94E7-FD0BE9BDB3A6}"/>
    <cellStyle name="Currency 4 6 3 5" xfId="3985" xr:uid="{E19E5942-D158-4CE4-BB5F-83E6B8F0D94D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3" xfId="5439" xr:uid="{5A84CCAC-322E-4A9F-A1CE-A456CE308A4F}"/>
    <cellStyle name="Currency 4 6 4 3" xfId="3486" xr:uid="{7DBF8058-6163-4C18-984C-85083F27F81A}"/>
    <cellStyle name="Currency 4 6 4 3 2" xfId="7160" xr:uid="{2032748C-70FD-457B-A7A6-1404C02C99EA}"/>
    <cellStyle name="Currency 4 6 4 4" xfId="4590" xr:uid="{866C0286-C0E3-47BA-8A23-0C3C589323FC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3" xfId="5440" xr:uid="{6332DB50-BCDF-4843-B63F-16FA98E8B1C1}"/>
    <cellStyle name="Currency 4 6 5 3" xfId="3488" xr:uid="{A0791FA9-7A7D-4387-9B5E-42A678A83D3A}"/>
    <cellStyle name="Currency 4 6 5 3 2" xfId="7162" xr:uid="{3E7C696E-30DE-4EBE-84C6-FA7823E80E33}"/>
    <cellStyle name="Currency 4 6 5 4" xfId="4163" xr:uid="{508B6A80-8043-4853-AC8A-B27A8CA67CF2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3" xfId="5441" xr:uid="{A135F055-3970-4A3A-A07B-354E8134CD93}"/>
    <cellStyle name="Currency 4 6 7" xfId="3490" xr:uid="{BF0D8822-3833-44B4-848C-DA30A8FFCA42}"/>
    <cellStyle name="Currency 4 6 7 2" xfId="7164" xr:uid="{08A6EB28-73D5-49D9-AAC2-84EF17380508}"/>
    <cellStyle name="Currency 4 6 8" xfId="3795" xr:uid="{BF4173D9-C5E1-403C-B9BC-C78ED9C69BE0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3" xfId="5442" xr:uid="{B1600B89-044A-42CF-A27E-5494AD827EDB}"/>
    <cellStyle name="Currency 4 7 2 2 3" xfId="3492" xr:uid="{CB32AEC9-C512-4785-8434-C9805D1DA3D3}"/>
    <cellStyle name="Currency 4 7 2 2 3 2" xfId="7166" xr:uid="{B806F78B-28B4-4C75-9327-02DCB810F2F6}"/>
    <cellStyle name="Currency 4 7 2 2 4" xfId="4591" xr:uid="{402709E3-FF56-43D1-8E31-60486857AAC8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3" xfId="5443" xr:uid="{8BE8399F-86D3-4A22-AB3E-CE7BCE817C58}"/>
    <cellStyle name="Currency 4 7 2 4" xfId="3494" xr:uid="{05758E71-5DCA-490B-89BB-0BA3506194B0}"/>
    <cellStyle name="Currency 4 7 2 4 2" xfId="7168" xr:uid="{94597CB9-DD69-42BA-B3B0-590A8F1148BC}"/>
    <cellStyle name="Currency 4 7 2 5" xfId="4004" xr:uid="{1B563B55-32A2-45A7-96CB-539B655CF9F6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3" xfId="5444" xr:uid="{9416E86E-A9EB-4CC7-995D-0749A814BAD1}"/>
    <cellStyle name="Currency 4 7 3 3" xfId="3496" xr:uid="{8B7AC302-FD28-4F5C-B820-59129C7E88F1}"/>
    <cellStyle name="Currency 4 7 3 3 2" xfId="7170" xr:uid="{927ED701-434D-438F-9612-8810ACB0F72C}"/>
    <cellStyle name="Currency 4 7 3 4" xfId="4592" xr:uid="{DE34BEF2-1CF1-482C-98CE-1D13807A1A83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3" xfId="5445" xr:uid="{2D48D787-F654-4783-8762-1DCB5E8034C4}"/>
    <cellStyle name="Currency 4 7 4 3" xfId="3498" xr:uid="{40FF269B-94B4-43E4-A9DA-2297E7294ABC}"/>
    <cellStyle name="Currency 4 7 4 3 2" xfId="7172" xr:uid="{85BA1890-F340-4AAE-85C9-3913F29D2424}"/>
    <cellStyle name="Currency 4 7 4 4" xfId="4182" xr:uid="{55904F33-7D43-41E1-8612-2DE22EBC425F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3" xfId="5446" xr:uid="{549ACF03-6FE8-4661-A16C-483AA035B0ED}"/>
    <cellStyle name="Currency 4 7 6" xfId="3500" xr:uid="{39184F98-62AC-4515-B390-19D83FB81C59}"/>
    <cellStyle name="Currency 4 7 6 2" xfId="7174" xr:uid="{033718D3-DD2A-4D3B-8984-26DA426253C7}"/>
    <cellStyle name="Currency 4 7 7" xfId="3814" xr:uid="{07DABCB3-102B-45CB-A5AF-06DC2674C67D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3" xfId="5447" xr:uid="{B5ACC7C4-270E-402D-9F1D-9C294BEA4F4F}"/>
    <cellStyle name="Currency 4 8 2 3" xfId="3502" xr:uid="{5EBEE7DB-C223-4321-813E-37C547E946E6}"/>
    <cellStyle name="Currency 4 8 2 3 2" xfId="7176" xr:uid="{C48A86CD-AEE6-43FE-B1B4-EA8F2856B7DA}"/>
    <cellStyle name="Currency 4 8 2 4" xfId="4593" xr:uid="{9DAE79FC-B696-4124-A285-BE067FF69C14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3" xfId="5448" xr:uid="{E1C430A9-95EB-4857-8A78-56EE4DAF2463}"/>
    <cellStyle name="Currency 4 8 4" xfId="3504" xr:uid="{FC0A50AE-A805-477C-8C37-75C099717074}"/>
    <cellStyle name="Currency 4 8 4 2" xfId="7178" xr:uid="{AB1F9A43-B4C1-4303-8E06-B6D7FFE444D4}"/>
    <cellStyle name="Currency 4 8 5" xfId="3977" xr:uid="{991113B8-D563-42E0-B68D-93B5CAFE263B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3" xfId="5449" xr:uid="{C42111C5-33C9-4D89-8AE5-6EA226339014}"/>
    <cellStyle name="Currency 4 9 3" xfId="3506" xr:uid="{7433685D-4C7A-4BD4-9A5E-DE2B4DA80121}"/>
    <cellStyle name="Currency 4 9 3 2" xfId="7180" xr:uid="{098E6EF9-48C8-4811-BEED-740D96FE0D9D}"/>
    <cellStyle name="Currency 4 9 4" xfId="4594" xr:uid="{F016E70A-2A95-4BAA-8E65-0B4B655BD588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3" xfId="5450" xr:uid="{A4BB0CAA-2E52-43BD-BA2E-A490D0110BED}"/>
    <cellStyle name="Currency 5 11" xfId="3508" xr:uid="{110F9E3E-A85B-4981-8BCC-2EE5E51B84C5}"/>
    <cellStyle name="Currency 5 11 2" xfId="7182" xr:uid="{4E2EC50A-8F0A-46ED-8E3A-B6B849EE62A9}"/>
    <cellStyle name="Currency 5 12" xfId="3796" xr:uid="{32533683-BEE8-4119-B725-1EAB1D012383}"/>
    <cellStyle name="Currency 5 2" xfId="82" xr:uid="{E1F56FF0-6274-475E-B2B7-4B3EE8A4785B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3" xfId="5451" xr:uid="{C884E98D-AB16-4260-8737-8738B7CCC653}"/>
    <cellStyle name="Currency 5 2 2 2 2 3" xfId="3510" xr:uid="{46668EB0-78EA-433B-A41F-572E84ED2720}"/>
    <cellStyle name="Currency 5 2 2 2 2 3 2" xfId="7184" xr:uid="{E465C3FF-FBB3-4CBC-88D3-BC2A168E1698}"/>
    <cellStyle name="Currency 5 2 2 2 2 4" xfId="4595" xr:uid="{BBF1B961-9B37-4820-ADC1-96F7273FE275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3" xfId="5452" xr:uid="{66FCF23E-3422-49F9-81D4-8A84DBA52282}"/>
    <cellStyle name="Currency 5 2 2 2 4" xfId="3512" xr:uid="{C70D5795-5149-430C-8056-46DF0399A890}"/>
    <cellStyle name="Currency 5 2 2 2 4 2" xfId="7186" xr:uid="{382EBD87-B986-4A1E-9930-1ADABD2B3C2E}"/>
    <cellStyle name="Currency 5 2 2 2 5" xfId="4041" xr:uid="{07B7A6CF-CB11-4055-867C-894490C7E71F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3" xfId="5453" xr:uid="{3B9595D5-BC4F-421A-969E-2B8E88E480D3}"/>
    <cellStyle name="Currency 5 2 2 3 3" xfId="3514" xr:uid="{D5703A49-6E35-4B14-91B8-E98A5FE69BD7}"/>
    <cellStyle name="Currency 5 2 2 3 3 2" xfId="7188" xr:uid="{FE10009E-F9E5-41B1-80E2-F46C873F2811}"/>
    <cellStyle name="Currency 5 2 2 3 4" xfId="4596" xr:uid="{CCE0BC01-C293-4DF5-A092-84C9605B8EAC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3" xfId="5454" xr:uid="{4F45B50D-33A9-4B8E-8552-E890C75FCD10}"/>
    <cellStyle name="Currency 5 2 2 4 3" xfId="3516" xr:uid="{27399C47-29AD-470D-A123-1C77EDCE398E}"/>
    <cellStyle name="Currency 5 2 2 4 3 2" xfId="7190" xr:uid="{D5B73451-4BC9-4461-BBA2-F5A380F4D0EC}"/>
    <cellStyle name="Currency 5 2 2 4 4" xfId="4219" xr:uid="{984E3617-E4CF-4B0D-8D2A-6EE02B4BEFFC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3" xfId="5455" xr:uid="{6595299C-7EC8-4C81-8F29-2B58D52EF198}"/>
    <cellStyle name="Currency 5 2 2 6" xfId="3518" xr:uid="{526A91AD-48F3-4209-9F5B-D41355ED4031}"/>
    <cellStyle name="Currency 5 2 2 6 2" xfId="7192" xr:uid="{55BD81F2-3236-4881-9126-361B838028B9}"/>
    <cellStyle name="Currency 5 2 2 7" xfId="3851" xr:uid="{C8C5392C-3AC0-41A1-ACA3-D85B1B43C2CD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3" xfId="5456" xr:uid="{66AA75A1-8ED1-4BEC-A383-0FD0F53D9D50}"/>
    <cellStyle name="Currency 5 2 3 2 3" xfId="3520" xr:uid="{5D7555DB-C5C9-4B32-BB56-1A2BD0FEAA8F}"/>
    <cellStyle name="Currency 5 2 3 2 3 2" xfId="7194" xr:uid="{CEABC048-7E17-4749-AD1A-078E56CF19B6}"/>
    <cellStyle name="Currency 5 2 3 2 4" xfId="4597" xr:uid="{70C86A5C-6A92-4F29-86FA-7B5F6F2DC1F2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3" xfId="5457" xr:uid="{EF33074B-E2F2-4FB7-871E-E68D62E20D22}"/>
    <cellStyle name="Currency 5 2 3 4" xfId="3522" xr:uid="{5E4F3E8D-1B50-4E1B-9AC2-B2BF6A6758C4}"/>
    <cellStyle name="Currency 5 2 3 4 2" xfId="7196" xr:uid="{436661F2-259E-43C4-9D89-2129B011E2C4}"/>
    <cellStyle name="Currency 5 2 3 5" xfId="3987" xr:uid="{631A2BEF-FDE3-424A-B3C6-4393B0760560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3" xfId="5458" xr:uid="{2D821E7C-4C3A-4A60-9142-174ED8D247DF}"/>
    <cellStyle name="Currency 5 2 4 3" xfId="3524" xr:uid="{3B970E61-8728-4ED9-8FF4-4B50C2C4FAC3}"/>
    <cellStyle name="Currency 5 2 4 3 2" xfId="7198" xr:uid="{A88E7B3B-E3FA-4F15-A2C1-4C35E97AEC86}"/>
    <cellStyle name="Currency 5 2 4 4" xfId="4598" xr:uid="{1500AEF3-4C51-40B9-8A6A-820D6F94094F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3" xfId="5459" xr:uid="{253F868B-78C3-448F-A137-5AC0488950F3}"/>
    <cellStyle name="Currency 5 2 5 3" xfId="3526" xr:uid="{E6F011F5-2DAF-484E-8F4C-3EA79592F4B4}"/>
    <cellStyle name="Currency 5 2 5 3 2" xfId="7200" xr:uid="{5213514B-8388-4E32-BE28-D90A8DFBAF7E}"/>
    <cellStyle name="Currency 5 2 5 4" xfId="4165" xr:uid="{3967AEE8-9E26-446C-9E32-F5D19E2ED67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3" xfId="5460" xr:uid="{771F3DB8-1021-4FE0-ABD7-8B2B1F657C6B}"/>
    <cellStyle name="Currency 5 2 7" xfId="3528" xr:uid="{60575DAA-525C-4880-BCC4-C8E215F133B4}"/>
    <cellStyle name="Currency 5 2 7 2" xfId="7202" xr:uid="{B9FDA95D-8BC4-461D-95D5-C6CB12CD63EC}"/>
    <cellStyle name="Currency 5 2 8" xfId="3797" xr:uid="{921F0F4D-008D-4171-B27F-E3185BE439EA}"/>
    <cellStyle name="Currency 5 3" xfId="83" xr:uid="{CAB97706-9240-4493-8A8C-1A036BF88CE9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3" xfId="5461" xr:uid="{4D0E8420-7A34-4653-BAAD-E231A378FD3B}"/>
    <cellStyle name="Currency 5 3 2 2 2 3" xfId="3530" xr:uid="{DC76A1A6-5CBD-4A16-AFF5-AEA8885F5A67}"/>
    <cellStyle name="Currency 5 3 2 2 2 3 2" xfId="7204" xr:uid="{F448B557-C786-4DE3-8510-975FF9E363E9}"/>
    <cellStyle name="Currency 5 3 2 2 2 4" xfId="4599" xr:uid="{78606FBA-7EA6-49A4-9232-D3CB86978ECC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3" xfId="5462" xr:uid="{359B3658-2094-47E1-9C6C-2081690E37B7}"/>
    <cellStyle name="Currency 5 3 2 2 4" xfId="3532" xr:uid="{3B1EFB2E-5641-4502-A925-1F0CB46E0B34}"/>
    <cellStyle name="Currency 5 3 2 2 4 2" xfId="7206" xr:uid="{9819B40B-D14F-4DE9-875C-EB0020061A02}"/>
    <cellStyle name="Currency 5 3 2 2 5" xfId="4055" xr:uid="{4C48E576-B8D1-4B1E-A7DE-E9024E7AF78C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3" xfId="5463" xr:uid="{D450AFEE-84BC-4499-B415-4424BB75B95E}"/>
    <cellStyle name="Currency 5 3 2 3 3" xfId="3534" xr:uid="{1DFE8B61-2A01-49F7-A510-3FCAF2F3BF71}"/>
    <cellStyle name="Currency 5 3 2 3 3 2" xfId="7208" xr:uid="{1BD68D3E-F4F5-44D1-864F-C05F06353E24}"/>
    <cellStyle name="Currency 5 3 2 3 4" xfId="4600" xr:uid="{C3DDA812-5AAF-47CA-8395-207216F413A6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3" xfId="5464" xr:uid="{81479A50-4DBD-4D8F-B555-06B45557A958}"/>
    <cellStyle name="Currency 5 3 2 4 3" xfId="3536" xr:uid="{5328F852-CF6F-4DCD-8FE4-EA4969E4D0D9}"/>
    <cellStyle name="Currency 5 3 2 4 3 2" xfId="7210" xr:uid="{A7087E7A-AD51-47CA-B4BD-62C08F558100}"/>
    <cellStyle name="Currency 5 3 2 4 4" xfId="4233" xr:uid="{FCB808CC-F726-4C53-842E-40601E721058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3" xfId="5465" xr:uid="{548341EF-C915-45E0-94F6-9807845DB771}"/>
    <cellStyle name="Currency 5 3 2 6" xfId="3538" xr:uid="{AB7BA201-22E6-4340-8E18-4C65235CA2B9}"/>
    <cellStyle name="Currency 5 3 2 6 2" xfId="7212" xr:uid="{836B47EB-F079-4109-8E16-B337C48C128D}"/>
    <cellStyle name="Currency 5 3 2 7" xfId="3865" xr:uid="{44FA7EE4-24A2-4EEC-9BEB-7665B3D55990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3" xfId="5466" xr:uid="{8B8AA488-BAB5-4D8E-B9C1-257ADA709686}"/>
    <cellStyle name="Currency 5 3 3 2 3" xfId="3540" xr:uid="{7E8BF44A-6185-4B7B-BFDB-B46B46FCC2BD}"/>
    <cellStyle name="Currency 5 3 3 2 3 2" xfId="7214" xr:uid="{2B966B61-8A0D-494F-BC15-464AC759AC9E}"/>
    <cellStyle name="Currency 5 3 3 2 4" xfId="4601" xr:uid="{3D1239A0-4891-48DD-BE56-2645EC1AF10D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3" xfId="5467" xr:uid="{065897BB-87BD-4344-A202-DF090B061A0B}"/>
    <cellStyle name="Currency 5 3 3 4" xfId="3542" xr:uid="{F51BDA68-A61A-4128-A3D9-D604E2E5C5DD}"/>
    <cellStyle name="Currency 5 3 3 4 2" xfId="7216" xr:uid="{6CC1EAB3-B0C4-4B42-AFDB-33E6487094E5}"/>
    <cellStyle name="Currency 5 3 3 5" xfId="3988" xr:uid="{3DA3634C-E53A-4BF1-BBA3-D7E3B897CA22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3" xfId="5468" xr:uid="{801FE151-A285-4681-87BE-234F15A16247}"/>
    <cellStyle name="Currency 5 3 4 3" xfId="3544" xr:uid="{0C0C9321-7B70-49F1-8CD0-8C98E566CDE7}"/>
    <cellStyle name="Currency 5 3 4 3 2" xfId="7218" xr:uid="{3B41DF3C-17D6-4C37-A891-085EE48282EF}"/>
    <cellStyle name="Currency 5 3 4 4" xfId="4602" xr:uid="{DED0DC83-0504-4215-B334-7FFDC69539CA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3" xfId="5469" xr:uid="{06477DC2-BDF5-42CD-AE62-B34CA7391A8A}"/>
    <cellStyle name="Currency 5 3 5 3" xfId="3546" xr:uid="{61DA33EC-4201-47ED-B91E-0459A63AA337}"/>
    <cellStyle name="Currency 5 3 5 3 2" xfId="7220" xr:uid="{CB3A9AC6-9E00-4245-AF4A-7A7F1D851F8C}"/>
    <cellStyle name="Currency 5 3 5 4" xfId="4166" xr:uid="{2A6E95CF-FD23-4E57-AD85-1224A80B30C8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3" xfId="5470" xr:uid="{2726C80C-A861-4EDD-B385-C35643BE9BC2}"/>
    <cellStyle name="Currency 5 3 7" xfId="3548" xr:uid="{7E66F64B-BC92-4FDE-A7AC-3ABC6DEF7185}"/>
    <cellStyle name="Currency 5 3 7 2" xfId="7222" xr:uid="{FE4CAC77-B966-43A6-B0FA-9FD4247BD8BC}"/>
    <cellStyle name="Currency 5 3 8" xfId="3798" xr:uid="{CA634894-9125-49F7-B640-CDD006533B02}"/>
    <cellStyle name="Currency 5 4" xfId="84" xr:uid="{3E3E85EA-787D-4C49-9F22-DC5E2BBA0D91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3" xfId="5471" xr:uid="{6179920C-8A6C-49DD-95C4-5E06DECC88A6}"/>
    <cellStyle name="Currency 5 4 2 2 2 3" xfId="3550" xr:uid="{F8D96132-5CA2-4396-83DC-0F4D9EEFAF4D}"/>
    <cellStyle name="Currency 5 4 2 2 2 3 2" xfId="7224" xr:uid="{A710D82E-28F6-4111-B91F-F50277B96592}"/>
    <cellStyle name="Currency 5 4 2 2 2 4" xfId="4603" xr:uid="{96CBFAA2-0F19-496E-950B-33F797A56CD1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3" xfId="5472" xr:uid="{94449AB3-1EED-474F-87B8-05D3765C5209}"/>
    <cellStyle name="Currency 5 4 2 2 4" xfId="3552" xr:uid="{BFC5E828-CCF9-4F19-9D5A-25D02790E72D}"/>
    <cellStyle name="Currency 5 4 2 2 4 2" xfId="7226" xr:uid="{6056F1A9-BF68-4DAD-AF5F-7198FA228FCE}"/>
    <cellStyle name="Currency 5 4 2 2 5" xfId="4075" xr:uid="{5B634520-3B83-470A-A3D0-F1EDEAA4A664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3" xfId="5473" xr:uid="{77A5A72E-6A0C-40C7-BCD7-7D63B1F5988B}"/>
    <cellStyle name="Currency 5 4 2 3 3" xfId="3554" xr:uid="{085B5113-68E7-48B7-9201-FD82F0016DAA}"/>
    <cellStyle name="Currency 5 4 2 3 3 2" xfId="7228" xr:uid="{51BAE3C4-CC42-4B67-A42F-92F466D5494D}"/>
    <cellStyle name="Currency 5 4 2 3 4" xfId="4604" xr:uid="{3A68D510-324F-4C35-8343-4D06A16EB512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3" xfId="5474" xr:uid="{187CE03B-A345-464F-867E-CCB20D91302A}"/>
    <cellStyle name="Currency 5 4 2 4 3" xfId="3556" xr:uid="{C2D569B2-B1F8-4C17-8A26-2F2BAFA33480}"/>
    <cellStyle name="Currency 5 4 2 4 3 2" xfId="7230" xr:uid="{863F481E-EE4E-470A-BDC2-FE737299B322}"/>
    <cellStyle name="Currency 5 4 2 4 4" xfId="4253" xr:uid="{8C73D42C-0DF1-4038-B029-219B8D2E196F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3" xfId="5475" xr:uid="{07794E99-74B1-4D6D-8018-0AC4725FA480}"/>
    <cellStyle name="Currency 5 4 2 6" xfId="3558" xr:uid="{F6F0B1C8-BA7B-466A-9DF9-28B6771B5807}"/>
    <cellStyle name="Currency 5 4 2 6 2" xfId="7232" xr:uid="{E1ED1CD2-FD06-4B88-9873-B4435FFC92EA}"/>
    <cellStyle name="Currency 5 4 2 7" xfId="3885" xr:uid="{301D341A-F884-44BA-A7D1-178660D68DB3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3" xfId="5476" xr:uid="{777C05FE-CF20-4AB6-BFEB-5B2CF493B002}"/>
    <cellStyle name="Currency 5 4 3 2 3" xfId="3560" xr:uid="{1D33FB69-C161-482B-A873-13CB3D0471D4}"/>
    <cellStyle name="Currency 5 4 3 2 3 2" xfId="7234" xr:uid="{12CAB301-EB93-4846-BBE7-0C262CFC2E11}"/>
    <cellStyle name="Currency 5 4 3 2 4" xfId="4605" xr:uid="{F74D7E1D-EF6F-4F0A-84E4-666B980CBA22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3" xfId="5477" xr:uid="{E0229EB1-943B-420A-9E8A-866FF1F27021}"/>
    <cellStyle name="Currency 5 4 3 4" xfId="3562" xr:uid="{BD68BCCA-E1D2-4C32-AB78-6C23D411446D}"/>
    <cellStyle name="Currency 5 4 3 4 2" xfId="7236" xr:uid="{8D086517-182E-4405-9655-9534EC1C0179}"/>
    <cellStyle name="Currency 5 4 3 5" xfId="3989" xr:uid="{733F3F69-89FF-40E0-B09E-9965DB7B28A2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3" xfId="5478" xr:uid="{CFD9D50C-FF3C-4F9B-9867-15E4952C43F0}"/>
    <cellStyle name="Currency 5 4 4 3" xfId="3564" xr:uid="{E79A62CF-CC89-4CAB-B501-83EFD9154B4D}"/>
    <cellStyle name="Currency 5 4 4 3 2" xfId="7238" xr:uid="{BFE76012-99F0-4264-B757-8BA755D9E24A}"/>
    <cellStyle name="Currency 5 4 4 4" xfId="4606" xr:uid="{5201CCAE-79E6-4024-A68A-8E82C0D13B1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3" xfId="5479" xr:uid="{3812D51B-5B84-4F75-84D6-E45439487ACF}"/>
    <cellStyle name="Currency 5 4 5 3" xfId="3566" xr:uid="{1DF8234E-5064-447D-A7C1-50C64A1AA97D}"/>
    <cellStyle name="Currency 5 4 5 3 2" xfId="7240" xr:uid="{D37E0FDF-AB7C-45E4-9320-8B4EBF3CAC4E}"/>
    <cellStyle name="Currency 5 4 5 4" xfId="4167" xr:uid="{5A51C1FD-DDC7-4467-9E65-691E6679F6C5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3" xfId="5480" xr:uid="{26F8389B-504D-44FB-96B2-4BF818CE5267}"/>
    <cellStyle name="Currency 5 4 7" xfId="3568" xr:uid="{1E8E7F9B-76D0-41A2-A77D-4271B1AB32F9}"/>
    <cellStyle name="Currency 5 4 7 2" xfId="7242" xr:uid="{0EF8E467-2909-43A3-8976-1DC2D97E8231}"/>
    <cellStyle name="Currency 5 4 8" xfId="3799" xr:uid="{DBBE52C4-70DD-4798-AD93-A0E7622890A2}"/>
    <cellStyle name="Currency 5 5" xfId="85" xr:uid="{F77C9AA2-73D2-4D55-9063-0065DD85364A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3" xfId="5481" xr:uid="{B9CE8010-813D-43D3-AA0D-280F987B12EB}"/>
    <cellStyle name="Currency 5 5 2 2 2 3" xfId="3570" xr:uid="{7E59C601-4694-462B-A014-73D8224A0601}"/>
    <cellStyle name="Currency 5 5 2 2 2 3 2" xfId="7244" xr:uid="{6EC94FBB-7030-4DD0-ACA8-30F59FA4F0CD}"/>
    <cellStyle name="Currency 5 5 2 2 2 4" xfId="4607" xr:uid="{34F35504-71B4-4501-B5B6-A4A3B9261E0C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3" xfId="5482" xr:uid="{59B3768E-ADDF-4BF5-8908-0C96DDFA66BE}"/>
    <cellStyle name="Currency 5 5 2 2 4" xfId="3572" xr:uid="{FC4878C6-09E2-4C21-B44C-56B0575036DD}"/>
    <cellStyle name="Currency 5 5 2 2 4 2" xfId="7246" xr:uid="{BD24089A-DD09-45F9-94CA-704E98B282C1}"/>
    <cellStyle name="Currency 5 5 2 2 5" xfId="4025" xr:uid="{3DFCD657-D0F5-411E-9E04-DECD8352D13C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3" xfId="5483" xr:uid="{0760B3B1-B5BD-4588-9EAE-EE51A06A42B8}"/>
    <cellStyle name="Currency 5 5 2 3 3" xfId="3574" xr:uid="{736EB87E-3120-43E9-89E3-FDC9444087E0}"/>
    <cellStyle name="Currency 5 5 2 3 3 2" xfId="7248" xr:uid="{E4BADB9E-F90A-4CB4-BDA1-09C313C21B08}"/>
    <cellStyle name="Currency 5 5 2 3 4" xfId="4608" xr:uid="{411ECCB4-1341-403C-A1AB-768CC7F5A358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3" xfId="5484" xr:uid="{E951EDFD-A7FA-4F82-9FAA-7512C13785E2}"/>
    <cellStyle name="Currency 5 5 2 4 3" xfId="3576" xr:uid="{9D7D01DD-9005-4545-BCB6-5A27AC76408D}"/>
    <cellStyle name="Currency 5 5 2 4 3 2" xfId="7250" xr:uid="{62AFA98E-B904-43A5-9622-F14964495002}"/>
    <cellStyle name="Currency 5 5 2 4 4" xfId="4203" xr:uid="{B66A0BB0-AC9B-44B8-8107-A9DC4D92FC51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3" xfId="5485" xr:uid="{A7F7495F-F343-4B77-A7C0-E869015E19A0}"/>
    <cellStyle name="Currency 5 5 2 6" xfId="3578" xr:uid="{2D121CF5-9938-485C-BA32-BB949399D06F}"/>
    <cellStyle name="Currency 5 5 2 6 2" xfId="7252" xr:uid="{A9792C30-209C-4ED9-8B29-BCC4C40684F6}"/>
    <cellStyle name="Currency 5 5 2 7" xfId="3835" xr:uid="{0B5010C6-1C71-4A0E-9C4E-A4D302665B09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3" xfId="5486" xr:uid="{0768F278-D0AE-4EA2-8BC5-C004C0C3773E}"/>
    <cellStyle name="Currency 5 5 3 2 3" xfId="3580" xr:uid="{27CF70FD-1CF2-4060-B3C4-2686E2ACC535}"/>
    <cellStyle name="Currency 5 5 3 2 3 2" xfId="7254" xr:uid="{85AE7E75-2B2F-4984-84A6-141D65A6D950}"/>
    <cellStyle name="Currency 5 5 3 2 4" xfId="4609" xr:uid="{D913B216-7660-4ED6-8FF6-0D9AE0A6F12C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3" xfId="5487" xr:uid="{458425BA-C128-4D39-BAAA-8B6F11FE840F}"/>
    <cellStyle name="Currency 5 5 3 4" xfId="3582" xr:uid="{25E09055-CE5A-42AA-8112-F21B96CF4700}"/>
    <cellStyle name="Currency 5 5 3 4 2" xfId="7256" xr:uid="{22EA1317-805C-4547-BDBC-EF6DD7F4B7C3}"/>
    <cellStyle name="Currency 5 5 3 5" xfId="3990" xr:uid="{0733CD67-05FC-41BD-9AAF-A80C790225B6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3" xfId="5488" xr:uid="{693B014D-2791-47F5-B27A-4F94A10130E6}"/>
    <cellStyle name="Currency 5 5 4 3" xfId="3584" xr:uid="{77B276CE-2D0C-440E-8C1B-9308A39D0FB2}"/>
    <cellStyle name="Currency 5 5 4 3 2" xfId="7258" xr:uid="{82B81242-73DF-4406-8772-69D3FC23E4F7}"/>
    <cellStyle name="Currency 5 5 4 4" xfId="4610" xr:uid="{E9FCF08A-1F71-416A-B025-1E9DDFA54BC1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3" xfId="5489" xr:uid="{53BB3D02-60EE-46B1-B5AF-FC4645DB8281}"/>
    <cellStyle name="Currency 5 5 5 3" xfId="3586" xr:uid="{067BA4F1-F20C-4AB6-9ED4-5ADCF2189A17}"/>
    <cellStyle name="Currency 5 5 5 3 2" xfId="7260" xr:uid="{A1A62E44-24F5-41E3-8DB6-B037393B247F}"/>
    <cellStyle name="Currency 5 5 5 4" xfId="4168" xr:uid="{7168AD9F-3E55-47A0-9DA5-F327BDA9BCC8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3" xfId="5490" xr:uid="{367F3B9F-CC38-4A2E-9DE5-F0769E9E9D41}"/>
    <cellStyle name="Currency 5 5 7" xfId="3588" xr:uid="{B210E7F4-1566-4F86-B484-D822C22A1DB9}"/>
    <cellStyle name="Currency 5 5 7 2" xfId="7262" xr:uid="{554FED6F-A881-43A8-8800-5F31E16F8FC1}"/>
    <cellStyle name="Currency 5 5 8" xfId="3800" xr:uid="{22BEB907-428F-4CDD-B30F-47640B8AD6B4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3" xfId="5491" xr:uid="{AF10E4F7-CCF0-40FB-9442-74A059020A60}"/>
    <cellStyle name="Currency 5 6 2 2 3" xfId="3590" xr:uid="{948825BE-1EBC-436A-BE1A-6FC797ADB447}"/>
    <cellStyle name="Currency 5 6 2 2 3 2" xfId="7264" xr:uid="{16BA94DC-65AB-4AD7-9AD1-63FC558CA40A}"/>
    <cellStyle name="Currency 5 6 2 2 4" xfId="4611" xr:uid="{A1F34315-3F6F-4D43-B678-FA56D240AA84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3" xfId="5492" xr:uid="{1858C94C-E078-4E77-A5C9-23AC25EE1F14}"/>
    <cellStyle name="Currency 5 6 2 4" xfId="3592" xr:uid="{1F676F80-EE96-4CBB-9F30-59D355528173}"/>
    <cellStyle name="Currency 5 6 2 4 2" xfId="7266" xr:uid="{BF992A04-2C67-452C-A53F-86EE34C0FD33}"/>
    <cellStyle name="Currency 5 6 2 5" xfId="4010" xr:uid="{9925B8DF-02B9-4430-97DB-9A1BBD49007A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3" xfId="5493" xr:uid="{C7C279E0-70F6-4362-8186-E7165469DE61}"/>
    <cellStyle name="Currency 5 6 3 3" xfId="3594" xr:uid="{954D9F92-64CC-45FF-ACB0-49B9CEF7A592}"/>
    <cellStyle name="Currency 5 6 3 3 2" xfId="7268" xr:uid="{C8C21F3E-C14C-4BDE-8F04-DD1EB8C2EAE2}"/>
    <cellStyle name="Currency 5 6 3 4" xfId="4612" xr:uid="{C4234857-23CA-4B95-9C98-600F22834916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3" xfId="5494" xr:uid="{763D93E6-6377-4A90-8048-9A0B8A9F3CEE}"/>
    <cellStyle name="Currency 5 6 4 3" xfId="3596" xr:uid="{34CA7720-C1DE-40B7-A335-6493C10E0F1B}"/>
    <cellStyle name="Currency 5 6 4 3 2" xfId="7270" xr:uid="{59EF181E-AD6A-4152-AA6A-A4BC32E69ED3}"/>
    <cellStyle name="Currency 5 6 4 4" xfId="4188" xr:uid="{1F2C4E73-0121-49B9-8FE1-57C4FCD2462A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3" xfId="5495" xr:uid="{0C5FE6CF-34CD-4EA4-B5EC-1E49E6531DDB}"/>
    <cellStyle name="Currency 5 6 6" xfId="3598" xr:uid="{C19D889F-C044-4C80-8DE1-D6EFC778B923}"/>
    <cellStyle name="Currency 5 6 6 2" xfId="7272" xr:uid="{6125C0E4-6F72-4C9E-B5F0-466B9C27DCF8}"/>
    <cellStyle name="Currency 5 6 7" xfId="3820" xr:uid="{616A29C4-6B51-4898-A6BB-7A8EF0EB2C80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3" xfId="5496" xr:uid="{48AA447D-0EE7-488A-A550-BF6F4C061F40}"/>
    <cellStyle name="Currency 5 7 2 3" xfId="3600" xr:uid="{2ACC67F3-630A-47FB-80E4-6C257CD4F9B5}"/>
    <cellStyle name="Currency 5 7 2 3 2" xfId="7274" xr:uid="{70F97FD2-2A8B-4C56-8A55-88A4213ABB65}"/>
    <cellStyle name="Currency 5 7 2 4" xfId="4613" xr:uid="{337AEC6B-5DA7-4B9A-BAA5-37C5BDCA94BF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3" xfId="5497" xr:uid="{62E4F4E2-57DB-41E0-9F6F-B8B487974981}"/>
    <cellStyle name="Currency 5 7 4" xfId="3602" xr:uid="{71135E3B-EAFA-4696-9778-62CF9EA209E7}"/>
    <cellStyle name="Currency 5 7 4 2" xfId="7276" xr:uid="{DC292029-0A5D-412D-A4BC-EDA923F1A512}"/>
    <cellStyle name="Currency 5 7 5" xfId="3986" xr:uid="{EFEEFD87-7AD4-49B3-9699-E75EA3118A2D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3" xfId="5498" xr:uid="{A054F9B7-E5EB-4834-99F0-BA0A00C70A5E}"/>
    <cellStyle name="Currency 5 8 3" xfId="3604" xr:uid="{5DC00D95-19E7-4F5E-AEE5-22BF4A35EC43}"/>
    <cellStyle name="Currency 5 8 3 2" xfId="7278" xr:uid="{20E75339-5A57-498B-B15E-B6A28BEBCB53}"/>
    <cellStyle name="Currency 5 8 4" xfId="4614" xr:uid="{FA10E4AA-10C6-4A0E-BFA0-39A6D19073E9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3" xfId="5499" xr:uid="{6E43B527-495D-45C1-9EC6-929D01AD10FE}"/>
    <cellStyle name="Currency 5 9 3" xfId="3606" xr:uid="{52804321-0E27-4DFD-BFCF-56F6FD502CB4}"/>
    <cellStyle name="Currency 5 9 3 2" xfId="7280" xr:uid="{8E39CF5E-7E18-42E1-8966-F8E90FAC21BB}"/>
    <cellStyle name="Currency 5 9 4" xfId="4164" xr:uid="{38F68A03-B898-477C-B1E4-17052FBA0E06}"/>
    <cellStyle name="Currency 6" xfId="86" xr:uid="{970DB9BE-3228-4CB3-85A2-1BED36FAE28D}"/>
    <cellStyle name="Currency 6 10" xfId="3801" xr:uid="{7F96D1EB-8030-44B5-AA94-2E9BA3F5B7BD}"/>
    <cellStyle name="Currency 6 2" xfId="87" xr:uid="{AD64E5DC-8EEB-4BD4-B545-D8267C57439C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3" xfId="5500" xr:uid="{614D05B5-4DEE-4A58-AEBF-0DA0BF00D283}"/>
    <cellStyle name="Currency 6 2 2 2 2 3" xfId="3608" xr:uid="{54DE3344-135F-46B8-8DEB-B031EB93FCAE}"/>
    <cellStyle name="Currency 6 2 2 2 2 3 2" xfId="7282" xr:uid="{EC60DEF3-C9A6-4A3C-99BE-18F589B97DE3}"/>
    <cellStyle name="Currency 6 2 2 2 2 4" xfId="4615" xr:uid="{4622250B-C4A2-48E1-84CF-6F7DB511F7E4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3" xfId="5501" xr:uid="{F9094BD0-A3A8-460E-8CCA-E76957A9B21E}"/>
    <cellStyle name="Currency 6 2 2 2 4" xfId="3610" xr:uid="{2E51106F-D3E0-4ABF-8D42-A4FE48654DD6}"/>
    <cellStyle name="Currency 6 2 2 2 4 2" xfId="7284" xr:uid="{77242EEF-20BE-4606-ACA4-C1F8AE6ACD45}"/>
    <cellStyle name="Currency 6 2 2 2 5" xfId="4082" xr:uid="{B025A702-3B69-4FEC-B71F-026BFB0C4D57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3" xfId="5502" xr:uid="{0C544367-389E-4CBA-81B3-B876861C0509}"/>
    <cellStyle name="Currency 6 2 2 3 3" xfId="3612" xr:uid="{119EFA97-BE6F-44BA-8E72-07BC78AB638F}"/>
    <cellStyle name="Currency 6 2 2 3 3 2" xfId="7286" xr:uid="{9FC1250B-713F-4E05-A573-95DAE9A42C52}"/>
    <cellStyle name="Currency 6 2 2 3 4" xfId="4616" xr:uid="{27FDA7B0-CA3D-4D10-802C-D236787EECEB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3" xfId="5503" xr:uid="{30A534B6-C3A4-4DBA-96D2-DA6C59297646}"/>
    <cellStyle name="Currency 6 2 2 4 3" xfId="3614" xr:uid="{B7F6EFE4-2C35-4AA7-AF2D-EAAD174A06D3}"/>
    <cellStyle name="Currency 6 2 2 4 3 2" xfId="7288" xr:uid="{AD17B459-3F20-4870-87E0-2405DC881024}"/>
    <cellStyle name="Currency 6 2 2 4 4" xfId="4260" xr:uid="{A37717CA-8419-4E70-8554-67D327154574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3" xfId="5504" xr:uid="{3AB33380-4684-4762-8FAF-75AFE2439F37}"/>
    <cellStyle name="Currency 6 2 2 6" xfId="3616" xr:uid="{E0B64D8F-9CF2-4421-AAAE-BD457FA33043}"/>
    <cellStyle name="Currency 6 2 2 6 2" xfId="7290" xr:uid="{7072DA5D-CE72-423E-A540-2605C2283234}"/>
    <cellStyle name="Currency 6 2 2 7" xfId="3892" xr:uid="{96C92C9F-652A-4E6C-A201-9BE4965D9ABA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3" xfId="5505" xr:uid="{9039BC33-D6D1-4E4E-A6C2-4DCB9D8838FF}"/>
    <cellStyle name="Currency 6 2 3 2 3" xfId="3618" xr:uid="{2E3B431E-338E-4D2B-B655-0B943ADBD1DF}"/>
    <cellStyle name="Currency 6 2 3 2 3 2" xfId="7292" xr:uid="{E7B05A4C-64F2-413B-8BA7-696808EB7EA6}"/>
    <cellStyle name="Currency 6 2 3 2 4" xfId="4617" xr:uid="{2F1138C6-9A2D-499B-BA55-C0052C77A5D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3" xfId="5506" xr:uid="{C7238493-E916-4171-A08D-C5B02F88452A}"/>
    <cellStyle name="Currency 6 2 3 4" xfId="3620" xr:uid="{24A66B59-E92B-499E-9CA1-A056BFBA0389}"/>
    <cellStyle name="Currency 6 2 3 4 2" xfId="7294" xr:uid="{B154106F-0FDE-44A0-B95A-1749540135F3}"/>
    <cellStyle name="Currency 6 2 3 5" xfId="3992" xr:uid="{D005EFD2-1D6E-4B4A-B3C5-BE8E5EB4D7AD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3" xfId="5507" xr:uid="{6745512B-BC8B-4354-B5CB-E1029B451B29}"/>
    <cellStyle name="Currency 6 2 4 3" xfId="3622" xr:uid="{1B9E8DF2-DFF3-42A9-B5EF-EDA867124DC7}"/>
    <cellStyle name="Currency 6 2 4 3 2" xfId="7296" xr:uid="{27789280-198C-4B5F-B95E-12D0EB2272EC}"/>
    <cellStyle name="Currency 6 2 4 4" xfId="4618" xr:uid="{7E25257C-DCCD-4BAF-8EB3-709C87C899DD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3" xfId="5508" xr:uid="{56925297-ED55-4036-9B88-4E359C70E30A}"/>
    <cellStyle name="Currency 6 2 5 3" xfId="3624" xr:uid="{67DF6859-3555-4359-9723-43CD7A8E3C75}"/>
    <cellStyle name="Currency 6 2 5 3 2" xfId="7298" xr:uid="{A3F699D6-4D09-4660-A4A8-5DC43D9D119D}"/>
    <cellStyle name="Currency 6 2 5 4" xfId="4170" xr:uid="{25B54006-8371-426F-BF2B-B70321500CAE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3" xfId="5509" xr:uid="{2FAFEEB2-20B9-4F55-8A01-B48A1B11972B}"/>
    <cellStyle name="Currency 6 2 7" xfId="3626" xr:uid="{7A1ADF00-7441-420E-B408-4C4282972C4B}"/>
    <cellStyle name="Currency 6 2 7 2" xfId="7300" xr:uid="{9FBF5D72-E55A-43AB-B680-E811A5FC70F0}"/>
    <cellStyle name="Currency 6 2 8" xfId="3802" xr:uid="{6E34C1B1-1F4D-4A27-AD94-A53679C90F36}"/>
    <cellStyle name="Currency 6 3" xfId="88" xr:uid="{973F3D68-FF9E-42FF-A263-75B774051C20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3" xfId="5510" xr:uid="{7FAAD748-ACB3-43FA-AF89-3554789E62A9}"/>
    <cellStyle name="Currency 6 3 2 2 2 3" xfId="3628" xr:uid="{AE8EE411-519E-4686-902A-A28076E89B29}"/>
    <cellStyle name="Currency 6 3 2 2 2 3 2" xfId="7302" xr:uid="{62E8971D-EB0E-44FE-904A-AE1CD2291E01}"/>
    <cellStyle name="Currency 6 3 2 2 2 4" xfId="4619" xr:uid="{F21ABE2C-8B00-496F-9FE7-518C54C0A716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3" xfId="5511" xr:uid="{E9AF91C0-7573-4FD1-892C-D06972F8EE87}"/>
    <cellStyle name="Currency 6 3 2 2 4" xfId="3630" xr:uid="{81709B26-5D34-4BBE-8610-87E6EACA3EB5}"/>
    <cellStyle name="Currency 6 3 2 2 4 2" xfId="7304" xr:uid="{7FA76171-3156-4A38-ACE5-A2D27448CF4A}"/>
    <cellStyle name="Currency 6 3 2 2 5" xfId="4033" xr:uid="{2EA7B33A-2300-443E-A464-6E286261F017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3" xfId="5512" xr:uid="{F06B0DCB-F9FC-4AC9-AF1D-EF7085758E62}"/>
    <cellStyle name="Currency 6 3 2 3 3" xfId="3632" xr:uid="{2EE2346E-64E9-47B6-A92B-677DCD426DE3}"/>
    <cellStyle name="Currency 6 3 2 3 3 2" xfId="7306" xr:uid="{8EAB523B-75F6-4F00-8220-8C0523E44771}"/>
    <cellStyle name="Currency 6 3 2 3 4" xfId="4620" xr:uid="{CAAAC1BF-350B-42D1-AFED-5F4BC47B96BD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3" xfId="5513" xr:uid="{C9FAAE10-6D1B-41A0-97ED-ABCBCFA00400}"/>
    <cellStyle name="Currency 6 3 2 4 3" xfId="3634" xr:uid="{FE141623-EBC5-4E14-B66E-5E6CABD257BB}"/>
    <cellStyle name="Currency 6 3 2 4 3 2" xfId="7308" xr:uid="{1AB327BC-B368-4351-9340-CA36508F5D28}"/>
    <cellStyle name="Currency 6 3 2 4 4" xfId="4211" xr:uid="{ADD99FFA-FC6D-44B2-8283-3DAAE54712F3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3" xfId="5514" xr:uid="{B9C697A5-8E7C-404D-BCB8-599FA2543BBA}"/>
    <cellStyle name="Currency 6 3 2 6" xfId="3636" xr:uid="{414039FD-F897-4195-B358-6117419DAE50}"/>
    <cellStyle name="Currency 6 3 2 6 2" xfId="7310" xr:uid="{DF93236F-648F-496C-909D-30E62BB4739E}"/>
    <cellStyle name="Currency 6 3 2 7" xfId="3843" xr:uid="{F33F689B-7F36-46C0-A575-E8C6CEE81352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3" xfId="5515" xr:uid="{A0ECD587-4F70-44B3-AB4E-20D1960CC816}"/>
    <cellStyle name="Currency 6 3 3 2 3" xfId="3638" xr:uid="{22C8208C-71BB-47B6-8602-8A548C4010CC}"/>
    <cellStyle name="Currency 6 3 3 2 3 2" xfId="7312" xr:uid="{C2D4986E-3846-4A81-88EA-F366CF15C0C3}"/>
    <cellStyle name="Currency 6 3 3 2 4" xfId="4621" xr:uid="{52343A16-32CC-432E-BBB9-2D9EFD740A22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3" xfId="5516" xr:uid="{5885068A-6045-46EE-896B-8163722910A3}"/>
    <cellStyle name="Currency 6 3 3 4" xfId="3640" xr:uid="{F116A75F-0D9E-4C59-B7EB-87052BA70DAA}"/>
    <cellStyle name="Currency 6 3 3 4 2" xfId="7314" xr:uid="{4EA86FFB-C0E5-41DA-A026-BA7449413C50}"/>
    <cellStyle name="Currency 6 3 3 5" xfId="3993" xr:uid="{C4AA2676-E0D3-4EBE-9334-1730FE3A625C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3" xfId="5517" xr:uid="{2B7F32CD-D043-43C7-941B-FC9A6948E48D}"/>
    <cellStyle name="Currency 6 3 4 3" xfId="3642" xr:uid="{B4A8142E-439B-44ED-9DD6-2EE66464CD14}"/>
    <cellStyle name="Currency 6 3 4 3 2" xfId="7316" xr:uid="{8329C9CC-45CF-4DF4-B3DB-5B03C146F532}"/>
    <cellStyle name="Currency 6 3 4 4" xfId="4622" xr:uid="{ADB4E232-379C-440D-BBFC-64FC49258D4C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3" xfId="5518" xr:uid="{DF6A604D-3A4E-48AA-930E-B310EC5D07B2}"/>
    <cellStyle name="Currency 6 3 5 3" xfId="3644" xr:uid="{BCCA134D-F6AA-4336-BD02-195C596561A7}"/>
    <cellStyle name="Currency 6 3 5 3 2" xfId="7318" xr:uid="{357E1227-F866-4D3D-8513-825546F3316F}"/>
    <cellStyle name="Currency 6 3 5 4" xfId="4171" xr:uid="{23CD4D04-F8FB-4B5D-9D18-CCE50FDF9F91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3" xfId="5519" xr:uid="{E375D6BD-7BCC-4202-946F-AC48374F7C4B}"/>
    <cellStyle name="Currency 6 3 7" xfId="3646" xr:uid="{96FE6C6F-231C-481C-862B-DFC336A95E8D}"/>
    <cellStyle name="Currency 6 3 7 2" xfId="7320" xr:uid="{DECB0289-54BB-4A51-9A13-4528100A01AE}"/>
    <cellStyle name="Currency 6 3 8" xfId="3803" xr:uid="{FCD9BFEB-8878-48B8-9989-7ED274E5BA28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3" xfId="5520" xr:uid="{3E1CBA3B-184C-4AC0-B7A8-C131191B519D}"/>
    <cellStyle name="Currency 6 4 2 2 3" xfId="3648" xr:uid="{73A46D29-3D55-414D-9589-328E54660DC9}"/>
    <cellStyle name="Currency 6 4 2 2 3 2" xfId="7322" xr:uid="{222B8680-0EBB-48FD-B030-8B267A86DCAD}"/>
    <cellStyle name="Currency 6 4 2 2 4" xfId="4623" xr:uid="{566D82B6-2FCC-45E4-B072-0AEDAA9C7DDC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3" xfId="5521" xr:uid="{33A2B372-6A7E-48E7-BF06-854144B6BE0F}"/>
    <cellStyle name="Currency 6 4 2 4" xfId="3650" xr:uid="{BE9C5DAD-ABA1-4699-B3C4-F73F7411F144}"/>
    <cellStyle name="Currency 6 4 2 4 2" xfId="7324" xr:uid="{30170D11-28CC-49E5-8ADE-32AFA3C299DB}"/>
    <cellStyle name="Currency 6 4 2 5" xfId="4017" xr:uid="{73004AB5-0E1B-4690-89CE-79FCCA738E1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3" xfId="5522" xr:uid="{3EC2A7EB-2640-4487-A34F-3433402955CB}"/>
    <cellStyle name="Currency 6 4 3 3" xfId="3652" xr:uid="{054426AD-187A-437C-9493-D1F2C527D800}"/>
    <cellStyle name="Currency 6 4 3 3 2" xfId="7326" xr:uid="{0F56CEDC-7826-4529-8E65-2A06E3836F74}"/>
    <cellStyle name="Currency 6 4 3 4" xfId="4624" xr:uid="{4B7F1AA8-998E-4FA4-86B1-D00DC7877BD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3" xfId="5523" xr:uid="{D01772CE-A70E-4824-AA2C-FD5758EB28EE}"/>
    <cellStyle name="Currency 6 4 4 3" xfId="3654" xr:uid="{5BEC5330-3210-44F3-97C8-845EE84C0701}"/>
    <cellStyle name="Currency 6 4 4 3 2" xfId="7328" xr:uid="{21C5BCEC-4667-40B3-B78B-25BB830477D3}"/>
    <cellStyle name="Currency 6 4 4 4" xfId="4195" xr:uid="{B027E6E6-D1F6-42DD-A4C8-2F8AD722E203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3" xfId="5524" xr:uid="{78D4E18D-E6D3-48A8-A794-6684C4A6D2BA}"/>
    <cellStyle name="Currency 6 4 6" xfId="3656" xr:uid="{8505A99C-4085-4081-AE59-EA4E958F1E32}"/>
    <cellStyle name="Currency 6 4 6 2" xfId="7330" xr:uid="{1B15CD47-7FB2-4D83-A5E6-FA09668AE470}"/>
    <cellStyle name="Currency 6 4 7" xfId="3827" xr:uid="{CEA832D2-F80D-4C61-8B2E-2AB684500606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3" xfId="5525" xr:uid="{CC4544C7-26CA-47DD-91BA-DC04D8D4E477}"/>
    <cellStyle name="Currency 6 5 2 3" xfId="3658" xr:uid="{6F237C30-2F61-4FF1-A60A-559CC8505C92}"/>
    <cellStyle name="Currency 6 5 2 3 2" xfId="7332" xr:uid="{7ED7B74B-EF71-403D-9547-F277BEF3B15C}"/>
    <cellStyle name="Currency 6 5 2 4" xfId="4625" xr:uid="{59A016EE-C153-49FF-9C5E-33BE39BA04C4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3" xfId="5526" xr:uid="{9164EB94-AAA8-4A90-B715-9EAED5802545}"/>
    <cellStyle name="Currency 6 5 4" xfId="3660" xr:uid="{43D37AAD-324B-4FA6-B0D9-5E95501EF056}"/>
    <cellStyle name="Currency 6 5 4 2" xfId="7334" xr:uid="{7057D933-8CC7-4125-93D4-E43FC06D94B5}"/>
    <cellStyle name="Currency 6 5 5" xfId="3991" xr:uid="{A4E87298-3791-4F94-A0D3-FA90F07C5BB5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3" xfId="5527" xr:uid="{9B3802EA-E4A6-4AA3-B381-79142CE7BAA9}"/>
    <cellStyle name="Currency 6 6 3" xfId="3662" xr:uid="{E7EC7C31-1104-4442-853B-418427D69400}"/>
    <cellStyle name="Currency 6 6 3 2" xfId="7336" xr:uid="{FA669DC1-E2C1-434C-A5E5-80FB61542794}"/>
    <cellStyle name="Currency 6 6 4" xfId="4626" xr:uid="{14A42A3F-426A-46C9-A23E-4E4494D3DFD3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3" xfId="5528" xr:uid="{21446B1D-0454-4A66-AC52-A5CF3C42F704}"/>
    <cellStyle name="Currency 6 7 3" xfId="3664" xr:uid="{712EE687-6970-4BC8-92A9-4B16B649019C}"/>
    <cellStyle name="Currency 6 7 3 2" xfId="7338" xr:uid="{15EC43EE-DC4B-4759-B9BA-94305CB6AFE7}"/>
    <cellStyle name="Currency 6 7 4" xfId="4169" xr:uid="{A6AE7AFE-70FA-4E1A-9C9E-D01353D7C416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3" xfId="5529" xr:uid="{2FABF394-A3B0-458F-B93B-A18379531B56}"/>
    <cellStyle name="Currency 6 9" xfId="3666" xr:uid="{E66CCF43-CB34-4B79-87D3-CFE9E85C4A7B}"/>
    <cellStyle name="Currency 6 9 2" xfId="7340" xr:uid="{9418CBB0-4915-427E-9064-5E49FC9117FA}"/>
    <cellStyle name="Currency 7" xfId="89" xr:uid="{5345B2FB-0593-4793-BB8E-0DEFCC016BE0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3" xfId="5530" xr:uid="{F32222C6-45AF-4C4D-B002-A0AFF878CBD2}"/>
    <cellStyle name="Currency 7 2 2 2 3" xfId="3668" xr:uid="{377C3962-B80C-4D14-9DDE-13778CCE78D8}"/>
    <cellStyle name="Currency 7 2 2 2 3 2" xfId="7342" xr:uid="{498771EC-7C70-4A39-820D-24D34EEDC6EC}"/>
    <cellStyle name="Currency 7 2 2 2 4" xfId="4627" xr:uid="{D24085F7-12D8-4E13-89D1-96DBF6AF3E8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3" xfId="5531" xr:uid="{0062FC58-6E32-4235-9F79-CCEBBB75935A}"/>
    <cellStyle name="Currency 7 2 2 4" xfId="3670" xr:uid="{90A5EBB0-4767-4377-BCB5-5CCCBB6798A8}"/>
    <cellStyle name="Currency 7 2 2 4 2" xfId="7344" xr:uid="{DD094A7E-E717-482C-B080-28FF7DBD315B}"/>
    <cellStyle name="Currency 7 2 2 5" xfId="4043" xr:uid="{E9EA424F-272E-400A-9139-C949F51F2EB0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3" xfId="5532" xr:uid="{B03D3F77-8B9F-4476-A429-37801565D6B6}"/>
    <cellStyle name="Currency 7 2 3 3" xfId="3672" xr:uid="{F7B7DA1D-CE8D-4CA0-BFA2-7312376AEDDB}"/>
    <cellStyle name="Currency 7 2 3 3 2" xfId="7346" xr:uid="{89C612EE-3F85-451C-AD5B-BE656FEDD797}"/>
    <cellStyle name="Currency 7 2 3 4" xfId="4628" xr:uid="{0EE80221-0EEE-4CA0-B32F-01EC6A02AFFF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3" xfId="5533" xr:uid="{D838D376-1188-4D3A-81CD-8684F6C91A88}"/>
    <cellStyle name="Currency 7 2 4 3" xfId="3674" xr:uid="{FBBAB3BC-A44C-4B90-8749-395990A4D372}"/>
    <cellStyle name="Currency 7 2 4 3 2" xfId="7348" xr:uid="{1B3BC5B9-2502-47CE-81EA-D0EF44811453}"/>
    <cellStyle name="Currency 7 2 4 4" xfId="4221" xr:uid="{85D7E998-1973-4BBE-8884-73A6726930BF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3" xfId="5534" xr:uid="{034B3F42-FE1E-4426-A212-D0F328325F51}"/>
    <cellStyle name="Currency 7 2 6" xfId="3676" xr:uid="{CF48CDBE-D594-4E96-8DB1-3169D6F3DE66}"/>
    <cellStyle name="Currency 7 2 6 2" xfId="7350" xr:uid="{FB3B3D31-FC1C-4705-9CF0-560FF8A40D42}"/>
    <cellStyle name="Currency 7 2 7" xfId="3853" xr:uid="{10D2D3DA-A06D-4054-A93F-7639227D62E9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3" xfId="5535" xr:uid="{468F791B-AEB9-49E2-A36B-C7581470086D}"/>
    <cellStyle name="Currency 7 3 2 3" xfId="3678" xr:uid="{A164BCA5-A738-4A0A-9003-5857B70F2DA9}"/>
    <cellStyle name="Currency 7 3 2 3 2" xfId="7352" xr:uid="{21201A00-9971-481D-B26F-C4DCA1848E06}"/>
    <cellStyle name="Currency 7 3 2 4" xfId="4629" xr:uid="{E59E92A8-0628-4539-B2D0-0D095F681343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3" xfId="5536" xr:uid="{E0B739C3-6237-4F8A-94AF-ACDDD641F873}"/>
    <cellStyle name="Currency 7 3 4" xfId="3680" xr:uid="{5E403CD5-0EF4-4D34-99FE-8DAE17F7CD77}"/>
    <cellStyle name="Currency 7 3 4 2" xfId="7354" xr:uid="{C135DB29-F167-478C-BB37-46A3F76ECD9D}"/>
    <cellStyle name="Currency 7 3 5" xfId="3994" xr:uid="{EADEAB48-B775-4DF5-AFA0-390FC073C523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3" xfId="5537" xr:uid="{B46374A7-869E-4F3D-B750-9CAB788AC157}"/>
    <cellStyle name="Currency 7 4 3" xfId="3682" xr:uid="{DFB5898F-1149-428C-B62A-0839DEAC6630}"/>
    <cellStyle name="Currency 7 4 3 2" xfId="7356" xr:uid="{00B9B0CE-6CEB-43DB-8FD0-32C19FA5F32A}"/>
    <cellStyle name="Currency 7 4 4" xfId="4630" xr:uid="{E4489B2D-B982-4B98-B094-1EEA83F76765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3" xfId="5538" xr:uid="{B6C6995F-F695-4F65-B68E-2B774A46ABCD}"/>
    <cellStyle name="Currency 7 5 3" xfId="3684" xr:uid="{73A742DE-B799-41F0-BEAE-3A7874BBA9B5}"/>
    <cellStyle name="Currency 7 5 3 2" xfId="7358" xr:uid="{B58498F5-3882-4F85-90A9-F07996CC76F4}"/>
    <cellStyle name="Currency 7 5 4" xfId="4172" xr:uid="{756140B5-B4F5-4493-8868-40B2C386BAE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3" xfId="5539" xr:uid="{BCA45411-090C-40B6-B470-7D1E49E62263}"/>
    <cellStyle name="Currency 7 7" xfId="3686" xr:uid="{110E16EC-0CA1-4928-8ADE-13487BDB1937}"/>
    <cellStyle name="Currency 7 7 2" xfId="7360" xr:uid="{E8AE5B8B-91E3-48B1-BB56-F9B8D0AE2F40}"/>
    <cellStyle name="Currency 7 8" xfId="3804" xr:uid="{D4302E98-A30B-499E-B772-E0B7581FDDDA}"/>
    <cellStyle name="Currency 8" xfId="90" xr:uid="{DEE041B8-C88E-4E34-9A24-39915BAB201E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3" xfId="5540" xr:uid="{75A5441D-BEA0-46B0-A3D8-D4A4F219761C}"/>
    <cellStyle name="Currency 8 2 2 2 3" xfId="3688" xr:uid="{8DE7E537-F7F5-4635-90EB-661A3CCF467D}"/>
    <cellStyle name="Currency 8 2 2 2 3 2" xfId="7362" xr:uid="{70D87DAF-EC33-4CC5-8332-D3C857D92AF3}"/>
    <cellStyle name="Currency 8 2 2 2 4" xfId="4631" xr:uid="{71B45F8D-BED9-483F-AF45-0B29F384D199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3" xfId="5541" xr:uid="{9FDEA5AB-F0FA-466B-BFAD-A606BB9ED1A6}"/>
    <cellStyle name="Currency 8 2 2 4" xfId="3690" xr:uid="{23AE8F22-F6D5-4EE9-8182-78F2FBEDAE5C}"/>
    <cellStyle name="Currency 8 2 2 4 2" xfId="7364" xr:uid="{8BF99B74-A64D-4783-A594-B1FAC1CF2F63}"/>
    <cellStyle name="Currency 8 2 2 5" xfId="4063" xr:uid="{15C85BCC-389D-4604-907F-DA8A1B9FE21A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3" xfId="5542" xr:uid="{EF710E17-7764-4555-A5A3-9EED398E4D7A}"/>
    <cellStyle name="Currency 8 2 3 3" xfId="3692" xr:uid="{307D5846-6AD3-4B00-BB5A-CCB5D44DC766}"/>
    <cellStyle name="Currency 8 2 3 3 2" xfId="7366" xr:uid="{7DE83577-707A-4475-9E84-96A582461902}"/>
    <cellStyle name="Currency 8 2 3 4" xfId="4632" xr:uid="{8AC918E2-57A5-43ED-B5F6-404D1BBC3A56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3" xfId="5543" xr:uid="{71191DC9-0A44-47E4-B35C-7E1DE2067639}"/>
    <cellStyle name="Currency 8 2 4 3" xfId="3694" xr:uid="{9DC20AD3-82E3-426A-A446-EAA65BB265C1}"/>
    <cellStyle name="Currency 8 2 4 3 2" xfId="7368" xr:uid="{BA6283BD-AD67-4E53-9E64-8DD10F592777}"/>
    <cellStyle name="Currency 8 2 4 4" xfId="4241" xr:uid="{1FCAA43A-64D4-4866-9592-F332F90D5728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3" xfId="5544" xr:uid="{F93C8BF0-4C43-4881-979A-DB17915F1879}"/>
    <cellStyle name="Currency 8 2 6" xfId="3696" xr:uid="{3A4772B3-BA88-493C-9446-0C2EBFC9758F}"/>
    <cellStyle name="Currency 8 2 6 2" xfId="7370" xr:uid="{FB0D17AA-B38E-4242-BB98-FF566995C460}"/>
    <cellStyle name="Currency 8 2 7" xfId="3873" xr:uid="{D45D3529-48AD-431D-BE32-6F6E817CE394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3" xfId="5545" xr:uid="{3A48F133-49B7-4FA7-AD60-94EC53568FA2}"/>
    <cellStyle name="Currency 8 3 2 3" xfId="3698" xr:uid="{41D3A6A2-D1C7-45A3-9CB4-8C901EED4B30}"/>
    <cellStyle name="Currency 8 3 2 3 2" xfId="7372" xr:uid="{EAB08A6A-EEEA-4F5D-B5D4-B7F4269A578A}"/>
    <cellStyle name="Currency 8 3 2 4" xfId="4633" xr:uid="{73390DB4-C816-4436-BA93-39ADE50D0A04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3" xfId="5546" xr:uid="{CB6EBA0C-0EA4-4B16-8AED-C9238CF0A243}"/>
    <cellStyle name="Currency 8 3 4" xfId="3700" xr:uid="{A7B33542-3C45-432F-B606-5564FE78299E}"/>
    <cellStyle name="Currency 8 3 4 2" xfId="7374" xr:uid="{A75F9548-4E60-4FFD-8144-B8EA1C08B0D3}"/>
    <cellStyle name="Currency 8 3 5" xfId="3995" xr:uid="{78496641-4A0C-46FF-8802-27DADF467EBA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3" xfId="5547" xr:uid="{3B30A6F5-74EE-431C-9981-AC933C036AF8}"/>
    <cellStyle name="Currency 8 4 3" xfId="3702" xr:uid="{F18DD7DC-DE21-48F6-813F-0FB5892463D6}"/>
    <cellStyle name="Currency 8 4 3 2" xfId="7376" xr:uid="{CAF84FFF-3352-4293-9865-C2137BAD96EB}"/>
    <cellStyle name="Currency 8 4 4" xfId="4634" xr:uid="{6153B79A-65A1-4DD4-BA32-FC2925D6EFA7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3" xfId="5548" xr:uid="{E0C7168E-943D-4C8F-8781-D4E305E03E58}"/>
    <cellStyle name="Currency 8 5 3" xfId="3704" xr:uid="{F18A4C43-BBFD-47F6-9C2E-2DEA114D9F62}"/>
    <cellStyle name="Currency 8 5 3 2" xfId="7378" xr:uid="{B315A22D-65B7-4806-A071-CA10CD3E1622}"/>
    <cellStyle name="Currency 8 5 4" xfId="4173" xr:uid="{82F6931D-57EB-4D34-9D0E-CA125556DCD0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3" xfId="5549" xr:uid="{3EFB51C2-E9AB-4ACD-83A7-D36BA4A86E0E}"/>
    <cellStyle name="Currency 8 7" xfId="3706" xr:uid="{9DA4A922-077C-4706-BA84-F7E5A2168E43}"/>
    <cellStyle name="Currency 8 7 2" xfId="7380" xr:uid="{65728BAA-40C5-4170-889A-651A4C51C98F}"/>
    <cellStyle name="Currency 8 8" xfId="3805" xr:uid="{5B15BC14-8595-4D31-8B89-B62B72A5E4A0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3" xfId="5550" xr:uid="{0049E6FA-883B-49EB-9F31-9BEFCF8DAF3F}"/>
    <cellStyle name="Currency 9 2 2 3" xfId="3708" xr:uid="{393CAA40-90FA-4FC5-832B-BA412DEE2FFC}"/>
    <cellStyle name="Currency 9 2 2 3 2" xfId="7382" xr:uid="{89A9FB6E-F511-4FB3-991F-1E230503E48C}"/>
    <cellStyle name="Currency 9 2 2 4" xfId="4635" xr:uid="{BAC406FC-80DD-4B38-BF62-B8F3206C7500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3" xfId="5551" xr:uid="{0341FD7B-8A92-4821-ADAF-1E58835885EE}"/>
    <cellStyle name="Currency 9 2 4" xfId="3710" xr:uid="{D9AC4172-64F3-4254-90BC-70C6C1F98B2E}"/>
    <cellStyle name="Currency 9 2 4 2" xfId="7384" xr:uid="{C4456514-5472-4157-AC79-76319816CFD3}"/>
    <cellStyle name="Currency 9 2 5" xfId="3996" xr:uid="{1B94F1C9-FB88-4FEA-B2EC-AC2D090EE9EF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3" xfId="5552" xr:uid="{F5DE8DC6-28A7-4094-B193-FFD58F31A5DF}"/>
    <cellStyle name="Currency 9 3 3" xfId="3712" xr:uid="{78DF81E8-982F-4ABE-94B3-0AE556428897}"/>
    <cellStyle name="Currency 9 3 3 2" xfId="7386" xr:uid="{8BAABD90-F2AD-410D-914B-E7973B5BE762}"/>
    <cellStyle name="Currency 9 3 4" xfId="4636" xr:uid="{786512AC-3BCA-4961-8C24-64E98BA39427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3" xfId="5553" xr:uid="{AD8ADC57-3E81-4CE0-9575-3D845BED70E1}"/>
    <cellStyle name="Currency 9 4 3" xfId="3714" xr:uid="{2706473C-3837-4908-AE05-27368B0AB7C0}"/>
    <cellStyle name="Currency 9 4 3 2" xfId="7388" xr:uid="{E2EC5450-1447-4C92-AD6C-DCFED0EE1580}"/>
    <cellStyle name="Currency 9 4 4" xfId="4174" xr:uid="{BCB9138A-2951-4789-982F-8DABAA823450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3" xfId="5554" xr:uid="{215CBCAB-547C-4A50-839E-C0C8A65CFB6C}"/>
    <cellStyle name="Currency 9 6" xfId="3716" xr:uid="{CCC3A057-F477-4E07-848C-BAA5C1A4BCE1}"/>
    <cellStyle name="Currency 9 6 2" xfId="7390" xr:uid="{50997236-45F1-431A-A655-03D0127B0C38}"/>
    <cellStyle name="Currency 9 7" xfId="3806" xr:uid="{35A9697D-84CE-4149-9D4F-E7E0FD5FAC94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</cellStyles>
  <dxfs count="20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19"/>
      <tableStyleElement type="totalRow" dxfId="18"/>
      <tableStyleElement type="secondRowStripe" dxfId="17"/>
      <tableStyleElement type="firstSubtotalRow" dxfId="16"/>
      <tableStyleElement type="secondSubtotalRow" dxfId="15"/>
      <tableStyleElement type="thirdSubtotalRow" dxfId="14"/>
      <tableStyleElement type="pageFieldLabels" dxfId="13"/>
      <tableStyleElement type="pageFieldValues" dxfId="12"/>
    </tableStyle>
  </tableStyles>
  <colors>
    <mruColors>
      <color rgb="FF006970"/>
      <color rgb="FF006564"/>
      <color rgb="FFEDE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773793</xdr:colOff>
      <xdr:row>0</xdr:row>
      <xdr:rowOff>1295400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2743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P116"/>
  <sheetViews>
    <sheetView tabSelected="1" zoomScale="70" zoomScaleNormal="70" zoomScaleSheetLayoutView="70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2.42578125" style="6" customWidth="1"/>
    <col min="2" max="2" width="11.42578125" style="6" customWidth="1"/>
    <col min="3" max="3" width="77.7109375" style="26" customWidth="1"/>
    <col min="4" max="4" width="25.85546875" style="6" customWidth="1"/>
    <col min="5" max="5" width="24.28515625" style="6" customWidth="1"/>
    <col min="6" max="6" width="16.28515625" style="6" customWidth="1"/>
    <col min="7" max="7" width="10.42578125" style="6" customWidth="1"/>
    <col min="8" max="8" width="17.28515625" style="23" customWidth="1"/>
    <col min="9" max="9" width="14" style="6" customWidth="1"/>
    <col min="10" max="10" width="12.140625" style="6" hidden="1" customWidth="1"/>
    <col min="11" max="11" width="14" style="6" bestFit="1" customWidth="1"/>
    <col min="12" max="12" width="10.42578125" style="6" customWidth="1"/>
    <col min="13" max="13" width="31.42578125" style="35" customWidth="1"/>
    <col min="14" max="16384" width="9.140625" style="6"/>
  </cols>
  <sheetData>
    <row r="1" spans="1:16" ht="189.95" customHeight="1" thickBot="1">
      <c r="B1" s="55" t="e" vm="1">
        <v>#VALUE!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6" s="26" customFormat="1" ht="30">
      <c r="B2" s="44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3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5" t="s">
        <v>11</v>
      </c>
    </row>
    <row r="3" spans="1:16" s="26" customFormat="1" ht="24.95" customHeight="1">
      <c r="A3" s="24"/>
      <c r="B3" s="48">
        <v>2018</v>
      </c>
      <c r="C3" s="52" t="s">
        <v>477</v>
      </c>
      <c r="D3" s="37" t="s">
        <v>481</v>
      </c>
      <c r="E3" s="37" t="s">
        <v>481</v>
      </c>
      <c r="F3" s="37" t="s">
        <v>481</v>
      </c>
      <c r="G3" s="37" t="s">
        <v>14</v>
      </c>
      <c r="H3" s="38">
        <v>8.346947368421052</v>
      </c>
      <c r="I3" s="39">
        <v>11</v>
      </c>
      <c r="J3" s="36">
        <v>6</v>
      </c>
      <c r="K3" s="36" t="s">
        <v>20</v>
      </c>
      <c r="L3" s="40">
        <v>40639</v>
      </c>
      <c r="M3" s="47" t="s">
        <v>498</v>
      </c>
    </row>
    <row r="4" spans="1:16" s="24" customFormat="1" ht="24.95" customHeight="1">
      <c r="B4" s="46">
        <v>2019</v>
      </c>
      <c r="C4" s="52" t="s">
        <v>486</v>
      </c>
      <c r="D4" s="36" t="s">
        <v>33</v>
      </c>
      <c r="E4" s="36" t="s">
        <v>32</v>
      </c>
      <c r="F4" s="36" t="s">
        <v>33</v>
      </c>
      <c r="G4" s="36" t="s">
        <v>19</v>
      </c>
      <c r="H4" s="38">
        <v>22.729263157894739</v>
      </c>
      <c r="I4" s="39">
        <v>12</v>
      </c>
      <c r="J4" s="36">
        <v>6</v>
      </c>
      <c r="K4" s="36" t="s">
        <v>20</v>
      </c>
      <c r="L4" s="41">
        <v>45452</v>
      </c>
      <c r="M4" s="47" t="s">
        <v>498</v>
      </c>
      <c r="N4" s="26"/>
      <c r="O4" s="26"/>
      <c r="P4" s="26"/>
    </row>
    <row r="5" spans="1:16" s="24" customFormat="1" ht="24.95" customHeight="1">
      <c r="A5"/>
      <c r="B5" s="46">
        <v>2019</v>
      </c>
      <c r="C5" s="52" t="s">
        <v>487</v>
      </c>
      <c r="D5" s="36" t="s">
        <v>33</v>
      </c>
      <c r="E5" s="36" t="s">
        <v>32</v>
      </c>
      <c r="F5" s="36" t="s">
        <v>33</v>
      </c>
      <c r="G5" s="36" t="s">
        <v>19</v>
      </c>
      <c r="H5" s="38">
        <v>43.300631578947367</v>
      </c>
      <c r="I5" s="39">
        <v>132</v>
      </c>
      <c r="J5" s="36">
        <v>6</v>
      </c>
      <c r="K5" s="36" t="s">
        <v>20</v>
      </c>
      <c r="L5" s="41">
        <v>43223</v>
      </c>
      <c r="M5" s="47" t="s">
        <v>498</v>
      </c>
      <c r="N5" s="26"/>
      <c r="O5" s="26"/>
      <c r="P5" s="26"/>
    </row>
    <row r="6" spans="1:16" s="24" customFormat="1" ht="24.95" customHeight="1">
      <c r="B6" s="46">
        <v>2019</v>
      </c>
      <c r="C6" s="52" t="s">
        <v>485</v>
      </c>
      <c r="D6" s="36" t="s">
        <v>31</v>
      </c>
      <c r="E6" s="36" t="s">
        <v>32</v>
      </c>
      <c r="F6" s="36" t="s">
        <v>33</v>
      </c>
      <c r="G6" s="36" t="s">
        <v>19</v>
      </c>
      <c r="H6" s="38">
        <v>32.246842105263156</v>
      </c>
      <c r="I6" s="39">
        <v>12</v>
      </c>
      <c r="J6" s="36">
        <v>6</v>
      </c>
      <c r="K6" s="36" t="s">
        <v>20</v>
      </c>
      <c r="L6" s="41">
        <v>45451</v>
      </c>
      <c r="M6" s="47" t="s">
        <v>498</v>
      </c>
      <c r="N6" s="26"/>
      <c r="O6" s="26"/>
      <c r="P6" s="26"/>
    </row>
    <row r="7" spans="1:16" s="24" customFormat="1" ht="24.95" customHeight="1">
      <c r="B7" s="46">
        <v>2019</v>
      </c>
      <c r="C7" s="52" t="s">
        <v>30</v>
      </c>
      <c r="D7" s="36" t="s">
        <v>31</v>
      </c>
      <c r="E7" s="36" t="s">
        <v>32</v>
      </c>
      <c r="F7" s="36" t="s">
        <v>33</v>
      </c>
      <c r="G7" s="36" t="s">
        <v>14</v>
      </c>
      <c r="H7" s="38">
        <v>32.246842105263156</v>
      </c>
      <c r="I7" s="39">
        <v>37</v>
      </c>
      <c r="J7" s="36">
        <v>6</v>
      </c>
      <c r="K7" s="36" t="s">
        <v>20</v>
      </c>
      <c r="L7" s="41">
        <v>43222</v>
      </c>
      <c r="M7" s="47" t="s">
        <v>497</v>
      </c>
      <c r="N7" s="26"/>
      <c r="O7" s="26"/>
      <c r="P7" s="26"/>
    </row>
    <row r="8" spans="1:16" s="24" customFormat="1" ht="24.95" customHeight="1">
      <c r="B8" s="46">
        <v>2014</v>
      </c>
      <c r="C8" s="52" t="s">
        <v>37</v>
      </c>
      <c r="D8" s="36" t="s">
        <v>38</v>
      </c>
      <c r="E8" s="36" t="s">
        <v>39</v>
      </c>
      <c r="F8" s="36" t="s">
        <v>33</v>
      </c>
      <c r="G8" s="36" t="s">
        <v>19</v>
      </c>
      <c r="H8" s="38">
        <v>11.387157894736845</v>
      </c>
      <c r="I8" s="39">
        <v>59</v>
      </c>
      <c r="J8" s="36">
        <v>6</v>
      </c>
      <c r="K8" s="36" t="s">
        <v>20</v>
      </c>
      <c r="L8" s="41">
        <v>45373</v>
      </c>
      <c r="M8" s="47" t="s">
        <v>498</v>
      </c>
      <c r="N8" s="26"/>
      <c r="O8" s="26"/>
      <c r="P8" s="26"/>
    </row>
    <row r="9" spans="1:16" s="24" customFormat="1" ht="24.95" customHeight="1">
      <c r="B9" s="46">
        <v>2019</v>
      </c>
      <c r="C9" s="52" t="s">
        <v>40</v>
      </c>
      <c r="D9" s="36" t="s">
        <v>38</v>
      </c>
      <c r="E9" s="36" t="s">
        <v>39</v>
      </c>
      <c r="F9" s="36" t="s">
        <v>33</v>
      </c>
      <c r="G9" s="36" t="s">
        <v>19</v>
      </c>
      <c r="H9" s="38">
        <v>29.551473684210528</v>
      </c>
      <c r="I9" s="39">
        <v>15</v>
      </c>
      <c r="J9" s="36">
        <v>6</v>
      </c>
      <c r="K9" s="36" t="s">
        <v>20</v>
      </c>
      <c r="L9" s="41">
        <v>45368</v>
      </c>
      <c r="M9" s="47" t="s">
        <v>498</v>
      </c>
      <c r="N9" s="26"/>
      <c r="O9" s="26"/>
      <c r="P9" s="26"/>
    </row>
    <row r="10" spans="1:16" s="24" customFormat="1" ht="24.95" customHeight="1">
      <c r="B10" s="46">
        <v>2021</v>
      </c>
      <c r="C10" s="52" t="s">
        <v>41</v>
      </c>
      <c r="D10" s="36" t="s">
        <v>42</v>
      </c>
      <c r="E10" s="36" t="s">
        <v>43</v>
      </c>
      <c r="F10" s="36" t="s">
        <v>44</v>
      </c>
      <c r="G10" s="36" t="s">
        <v>14</v>
      </c>
      <c r="H10" s="38">
        <v>14.566947368421053</v>
      </c>
      <c r="I10" s="39">
        <v>44</v>
      </c>
      <c r="J10" s="36">
        <v>6</v>
      </c>
      <c r="K10" s="36" t="s">
        <v>20</v>
      </c>
      <c r="L10" s="36">
        <v>43793</v>
      </c>
      <c r="M10" s="47" t="s">
        <v>496</v>
      </c>
      <c r="N10" s="26"/>
      <c r="O10" s="26"/>
      <c r="P10" s="26"/>
    </row>
    <row r="11" spans="1:16" s="24" customFormat="1" ht="24.95" customHeight="1">
      <c r="B11" s="46">
        <v>2021</v>
      </c>
      <c r="C11" s="52" t="s">
        <v>45</v>
      </c>
      <c r="D11" s="36" t="s">
        <v>42</v>
      </c>
      <c r="E11" s="36" t="s">
        <v>43</v>
      </c>
      <c r="F11" s="36" t="s">
        <v>44</v>
      </c>
      <c r="G11" s="36" t="s">
        <v>14</v>
      </c>
      <c r="H11" s="38">
        <v>14.566947368421053</v>
      </c>
      <c r="I11" s="39">
        <v>38</v>
      </c>
      <c r="J11" s="36">
        <v>6</v>
      </c>
      <c r="K11" s="36" t="s">
        <v>20</v>
      </c>
      <c r="L11" s="36">
        <v>43794</v>
      </c>
      <c r="M11" s="47" t="s">
        <v>496</v>
      </c>
      <c r="N11" s="26"/>
      <c r="O11" s="26"/>
      <c r="P11" s="26"/>
    </row>
    <row r="12" spans="1:16" s="24" customFormat="1" ht="24.95" customHeight="1">
      <c r="B12" s="46">
        <v>2021</v>
      </c>
      <c r="C12" s="52" t="s">
        <v>46</v>
      </c>
      <c r="D12" s="36" t="s">
        <v>42</v>
      </c>
      <c r="E12" s="36" t="s">
        <v>43</v>
      </c>
      <c r="F12" s="36" t="s">
        <v>44</v>
      </c>
      <c r="G12" s="36" t="s">
        <v>14</v>
      </c>
      <c r="H12" s="38">
        <v>22.138526315789477</v>
      </c>
      <c r="I12" s="39">
        <v>14</v>
      </c>
      <c r="J12" s="36">
        <v>6</v>
      </c>
      <c r="K12" s="36" t="s">
        <v>20</v>
      </c>
      <c r="L12" s="36">
        <v>43792</v>
      </c>
      <c r="M12" s="47" t="s">
        <v>498</v>
      </c>
      <c r="N12" s="26"/>
      <c r="O12" s="26"/>
      <c r="P12" s="26"/>
    </row>
    <row r="13" spans="1:16" s="24" customFormat="1" ht="24.95" customHeight="1">
      <c r="B13" s="46">
        <v>2021</v>
      </c>
      <c r="C13" s="52" t="s">
        <v>47</v>
      </c>
      <c r="D13" s="36" t="s">
        <v>42</v>
      </c>
      <c r="E13" s="36" t="s">
        <v>43</v>
      </c>
      <c r="F13" s="36" t="s">
        <v>44</v>
      </c>
      <c r="G13" s="36" t="s">
        <v>14</v>
      </c>
      <c r="H13" s="38">
        <v>22.138526315789477</v>
      </c>
      <c r="I13" s="39">
        <v>17</v>
      </c>
      <c r="J13" s="36">
        <v>6</v>
      </c>
      <c r="K13" s="36" t="s">
        <v>20</v>
      </c>
      <c r="L13" s="36">
        <v>43791</v>
      </c>
      <c r="M13" s="47" t="s">
        <v>498</v>
      </c>
      <c r="N13" s="26"/>
      <c r="O13" s="26"/>
      <c r="P13" s="26"/>
    </row>
    <row r="14" spans="1:16" s="24" customFormat="1" ht="24.95" customHeight="1">
      <c r="B14" s="46">
        <v>2021</v>
      </c>
      <c r="C14" s="52" t="s">
        <v>53</v>
      </c>
      <c r="D14" s="36" t="s">
        <v>54</v>
      </c>
      <c r="E14" s="36" t="s">
        <v>55</v>
      </c>
      <c r="F14" s="36" t="s">
        <v>56</v>
      </c>
      <c r="G14" s="36" t="s">
        <v>19</v>
      </c>
      <c r="H14" s="38">
        <v>30.885263157894741</v>
      </c>
      <c r="I14" s="39">
        <v>38</v>
      </c>
      <c r="J14" s="36">
        <v>6</v>
      </c>
      <c r="K14" s="36" t="s">
        <v>20</v>
      </c>
      <c r="L14" s="36">
        <v>44562</v>
      </c>
      <c r="M14" s="47" t="s">
        <v>498</v>
      </c>
      <c r="N14" s="26"/>
      <c r="O14" s="26"/>
      <c r="P14" s="26"/>
    </row>
    <row r="15" spans="1:16" s="24" customFormat="1" ht="24.95" customHeight="1">
      <c r="B15" s="46">
        <v>2016</v>
      </c>
      <c r="C15" s="52" t="s">
        <v>507</v>
      </c>
      <c r="D15" s="36" t="s">
        <v>59</v>
      </c>
      <c r="E15" s="36" t="s">
        <v>59</v>
      </c>
      <c r="F15" s="36" t="s">
        <v>60</v>
      </c>
      <c r="G15" s="36" t="s">
        <v>19</v>
      </c>
      <c r="H15" s="38">
        <v>39.622000000000007</v>
      </c>
      <c r="I15" s="39">
        <v>24</v>
      </c>
      <c r="J15" s="36">
        <v>6</v>
      </c>
      <c r="K15" s="36" t="s">
        <v>20</v>
      </c>
      <c r="L15" s="36">
        <v>73033</v>
      </c>
      <c r="M15" s="47" t="s">
        <v>498</v>
      </c>
      <c r="N15" s="26"/>
      <c r="O15" s="26"/>
      <c r="P15" s="26"/>
    </row>
    <row r="16" spans="1:16" s="24" customFormat="1" ht="24.95" customHeight="1">
      <c r="B16" s="46">
        <v>2016</v>
      </c>
      <c r="C16" s="52" t="s">
        <v>61</v>
      </c>
      <c r="D16" s="36" t="s">
        <v>59</v>
      </c>
      <c r="E16" s="36" t="s">
        <v>59</v>
      </c>
      <c r="F16" s="36" t="s">
        <v>60</v>
      </c>
      <c r="G16" s="36" t="s">
        <v>19</v>
      </c>
      <c r="H16" s="38">
        <v>91.330210526315796</v>
      </c>
      <c r="I16" s="39">
        <v>18</v>
      </c>
      <c r="J16" s="36">
        <v>6</v>
      </c>
      <c r="K16" s="36" t="s">
        <v>20</v>
      </c>
      <c r="L16" s="36">
        <v>73866</v>
      </c>
      <c r="M16" s="47" t="s">
        <v>498</v>
      </c>
      <c r="N16" s="26"/>
      <c r="O16" s="26"/>
      <c r="P16" s="26"/>
    </row>
    <row r="17" spans="2:16" s="24" customFormat="1" ht="24.95" customHeight="1">
      <c r="B17" s="46">
        <v>2010</v>
      </c>
      <c r="C17" s="52" t="s">
        <v>505</v>
      </c>
      <c r="D17" s="36" t="s">
        <v>64</v>
      </c>
      <c r="E17" s="36" t="s">
        <v>63</v>
      </c>
      <c r="F17" s="36" t="s">
        <v>64</v>
      </c>
      <c r="G17" s="36" t="s">
        <v>14</v>
      </c>
      <c r="H17" s="38">
        <v>81.810105263157894</v>
      </c>
      <c r="I17" s="39">
        <v>51</v>
      </c>
      <c r="J17" s="36">
        <v>3</v>
      </c>
      <c r="K17" s="36" t="s">
        <v>16</v>
      </c>
      <c r="L17" s="41">
        <v>38300</v>
      </c>
      <c r="M17" s="47" t="s">
        <v>498</v>
      </c>
      <c r="N17" s="26"/>
      <c r="O17" s="26"/>
      <c r="P17" s="26"/>
    </row>
    <row r="18" spans="2:16" s="24" customFormat="1" ht="24.95" customHeight="1">
      <c r="B18" s="46">
        <v>2010</v>
      </c>
      <c r="C18" s="52" t="s">
        <v>506</v>
      </c>
      <c r="D18" s="36" t="s">
        <v>64</v>
      </c>
      <c r="E18" s="36" t="s">
        <v>63</v>
      </c>
      <c r="F18" s="36" t="s">
        <v>64</v>
      </c>
      <c r="G18" s="36" t="s">
        <v>110</v>
      </c>
      <c r="H18" s="38">
        <v>94.441684210526319</v>
      </c>
      <c r="I18" s="39">
        <v>1</v>
      </c>
      <c r="J18" s="36">
        <v>3</v>
      </c>
      <c r="K18" s="36" t="s">
        <v>16</v>
      </c>
      <c r="L18" s="41">
        <v>38299</v>
      </c>
      <c r="M18" s="47" t="s">
        <v>498</v>
      </c>
      <c r="N18" s="26"/>
      <c r="O18" s="26"/>
      <c r="P18" s="26"/>
    </row>
    <row r="19" spans="2:16" s="24" customFormat="1" ht="24.95" customHeight="1">
      <c r="B19" s="46">
        <v>2013</v>
      </c>
      <c r="C19" s="52" t="s">
        <v>62</v>
      </c>
      <c r="D19" s="36" t="s">
        <v>63</v>
      </c>
      <c r="E19" s="36" t="s">
        <v>63</v>
      </c>
      <c r="F19" s="36" t="s">
        <v>64</v>
      </c>
      <c r="G19" s="36" t="s">
        <v>14</v>
      </c>
      <c r="H19" s="38">
        <v>52.997789473684215</v>
      </c>
      <c r="I19" s="39">
        <v>14</v>
      </c>
      <c r="J19" s="36">
        <v>6</v>
      </c>
      <c r="K19" s="36" t="s">
        <v>20</v>
      </c>
      <c r="L19" s="36">
        <v>72580</v>
      </c>
      <c r="M19" s="47" t="s">
        <v>498</v>
      </c>
      <c r="N19" s="26"/>
      <c r="O19" s="26"/>
      <c r="P19" s="26"/>
    </row>
    <row r="20" spans="2:16" s="24" customFormat="1" ht="24.95" customHeight="1">
      <c r="B20" s="46">
        <v>2008</v>
      </c>
      <c r="C20" s="52" t="s">
        <v>471</v>
      </c>
      <c r="D20" s="36" t="s">
        <v>63</v>
      </c>
      <c r="E20" s="36" t="s">
        <v>63</v>
      </c>
      <c r="F20" s="36" t="s">
        <v>64</v>
      </c>
      <c r="G20" s="36" t="s">
        <v>14</v>
      </c>
      <c r="H20" s="38">
        <v>77.431684210526328</v>
      </c>
      <c r="I20" s="39">
        <v>4</v>
      </c>
      <c r="J20" s="36">
        <v>1</v>
      </c>
      <c r="K20" s="36" t="s">
        <v>15</v>
      </c>
      <c r="L20" s="36">
        <v>72082</v>
      </c>
      <c r="M20" s="47" t="s">
        <v>495</v>
      </c>
      <c r="N20" s="26"/>
      <c r="O20" s="26"/>
      <c r="P20" s="26"/>
    </row>
    <row r="21" spans="2:16" s="24" customFormat="1" ht="24.95" customHeight="1">
      <c r="B21" s="46">
        <v>2020</v>
      </c>
      <c r="C21" s="52" t="s">
        <v>114</v>
      </c>
      <c r="D21" s="36" t="s">
        <v>65</v>
      </c>
      <c r="E21" s="36" t="s">
        <v>65</v>
      </c>
      <c r="F21" s="36" t="s">
        <v>66</v>
      </c>
      <c r="G21" s="36" t="s">
        <v>14</v>
      </c>
      <c r="H21" s="38">
        <v>8.2958947368421061</v>
      </c>
      <c r="I21" s="39">
        <v>24</v>
      </c>
      <c r="J21" s="36">
        <v>6</v>
      </c>
      <c r="K21" s="36" t="s">
        <v>20</v>
      </c>
      <c r="L21" s="36">
        <v>76238</v>
      </c>
      <c r="M21" s="47" t="s">
        <v>495</v>
      </c>
      <c r="N21" s="26"/>
      <c r="O21" s="26"/>
      <c r="P21" s="26"/>
    </row>
    <row r="22" spans="2:16" s="24" customFormat="1" ht="24.95" customHeight="1">
      <c r="B22" s="46">
        <v>2018</v>
      </c>
      <c r="C22" s="52" t="s">
        <v>115</v>
      </c>
      <c r="D22" s="36" t="s">
        <v>65</v>
      </c>
      <c r="E22" s="36" t="s">
        <v>65</v>
      </c>
      <c r="F22" s="36" t="s">
        <v>66</v>
      </c>
      <c r="G22" s="36" t="s">
        <v>19</v>
      </c>
      <c r="H22" s="38">
        <v>8.772000000000002</v>
      </c>
      <c r="I22" s="39">
        <v>20</v>
      </c>
      <c r="J22" s="36">
        <v>6</v>
      </c>
      <c r="K22" s="36" t="s">
        <v>20</v>
      </c>
      <c r="L22" s="36">
        <v>76237</v>
      </c>
      <c r="M22" s="47" t="s">
        <v>494</v>
      </c>
      <c r="N22" s="26"/>
      <c r="O22" s="26"/>
      <c r="P22" s="26"/>
    </row>
    <row r="23" spans="2:16" s="24" customFormat="1" ht="24.95" customHeight="1">
      <c r="B23" s="67">
        <v>2018</v>
      </c>
      <c r="C23" s="52" t="s">
        <v>116</v>
      </c>
      <c r="D23" s="36" t="s">
        <v>65</v>
      </c>
      <c r="E23" s="36" t="s">
        <v>65</v>
      </c>
      <c r="F23" s="36" t="s">
        <v>66</v>
      </c>
      <c r="G23" s="36" t="s">
        <v>19</v>
      </c>
      <c r="H23" s="38">
        <v>14.613263157894737</v>
      </c>
      <c r="I23" s="39">
        <v>25</v>
      </c>
      <c r="J23" s="36">
        <v>6</v>
      </c>
      <c r="K23" s="36" t="s">
        <v>20</v>
      </c>
      <c r="L23" s="36">
        <v>76236</v>
      </c>
      <c r="M23" s="47" t="s">
        <v>498</v>
      </c>
      <c r="N23" s="26"/>
      <c r="O23" s="26"/>
      <c r="P23" s="26"/>
    </row>
    <row r="24" spans="2:16" s="24" customFormat="1" ht="24.95" customHeight="1">
      <c r="B24" s="46">
        <v>2019</v>
      </c>
      <c r="C24" s="52" t="s">
        <v>67</v>
      </c>
      <c r="D24" s="36" t="s">
        <v>65</v>
      </c>
      <c r="E24" s="36" t="s">
        <v>65</v>
      </c>
      <c r="F24" s="36" t="s">
        <v>66</v>
      </c>
      <c r="G24" s="36" t="s">
        <v>14</v>
      </c>
      <c r="H24" s="38">
        <v>15.840210526315792</v>
      </c>
      <c r="I24" s="39">
        <v>23</v>
      </c>
      <c r="J24" s="36">
        <v>6</v>
      </c>
      <c r="K24" s="36" t="s">
        <v>20</v>
      </c>
      <c r="L24" s="36">
        <v>76235</v>
      </c>
      <c r="M24" s="47" t="s">
        <v>495</v>
      </c>
      <c r="N24" s="26"/>
      <c r="O24" s="26"/>
      <c r="P24" s="26"/>
    </row>
    <row r="25" spans="2:16" s="24" customFormat="1" ht="24.95" customHeight="1">
      <c r="B25" s="46">
        <v>2019</v>
      </c>
      <c r="C25" s="52" t="s">
        <v>117</v>
      </c>
      <c r="D25" s="36" t="s">
        <v>65</v>
      </c>
      <c r="E25" s="36" t="s">
        <v>65</v>
      </c>
      <c r="F25" s="36" t="s">
        <v>66</v>
      </c>
      <c r="G25" s="36" t="s">
        <v>19</v>
      </c>
      <c r="H25" s="38">
        <v>15.840210526315792</v>
      </c>
      <c r="I25" s="39">
        <v>17</v>
      </c>
      <c r="J25" s="36">
        <v>6</v>
      </c>
      <c r="K25" s="36" t="s">
        <v>20</v>
      </c>
      <c r="L25" s="36">
        <v>76234</v>
      </c>
      <c r="M25" s="47" t="s">
        <v>495</v>
      </c>
      <c r="N25" s="26"/>
      <c r="O25" s="26"/>
      <c r="P25" s="26"/>
    </row>
    <row r="26" spans="2:16" s="24" customFormat="1" ht="24.95" customHeight="1">
      <c r="B26" s="46">
        <v>2019</v>
      </c>
      <c r="C26" s="52" t="s">
        <v>68</v>
      </c>
      <c r="D26" s="36" t="s">
        <v>65</v>
      </c>
      <c r="E26" s="36" t="s">
        <v>65</v>
      </c>
      <c r="F26" s="36" t="s">
        <v>66</v>
      </c>
      <c r="G26" s="36" t="s">
        <v>14</v>
      </c>
      <c r="H26" s="38">
        <v>15.840210526315792</v>
      </c>
      <c r="I26" s="39">
        <v>18</v>
      </c>
      <c r="J26" s="36">
        <v>6</v>
      </c>
      <c r="K26" s="36" t="s">
        <v>20</v>
      </c>
      <c r="L26" s="36">
        <v>76233</v>
      </c>
      <c r="M26" s="47" t="s">
        <v>495</v>
      </c>
      <c r="N26" s="26"/>
      <c r="O26" s="26"/>
      <c r="P26" s="26"/>
    </row>
    <row r="27" spans="2:16" s="24" customFormat="1" ht="24.95" customHeight="1">
      <c r="B27" s="46">
        <v>2008</v>
      </c>
      <c r="C27" s="52" t="s">
        <v>121</v>
      </c>
      <c r="D27" s="36" t="s">
        <v>119</v>
      </c>
      <c r="E27" s="36" t="s">
        <v>65</v>
      </c>
      <c r="F27" s="36" t="s">
        <v>66</v>
      </c>
      <c r="G27" s="36" t="s">
        <v>19</v>
      </c>
      <c r="H27" s="38">
        <v>13.065157894736842</v>
      </c>
      <c r="I27" s="39">
        <v>41</v>
      </c>
      <c r="J27" s="36">
        <v>12</v>
      </c>
      <c r="K27" s="36" t="s">
        <v>74</v>
      </c>
      <c r="L27" s="36">
        <v>72500</v>
      </c>
      <c r="M27" s="47" t="s">
        <v>498</v>
      </c>
      <c r="N27" s="26"/>
      <c r="O27" s="26"/>
      <c r="P27" s="26"/>
    </row>
    <row r="28" spans="2:16" s="24" customFormat="1" ht="24.95" customHeight="1">
      <c r="B28" s="46">
        <v>2015</v>
      </c>
      <c r="C28" s="52" t="s">
        <v>123</v>
      </c>
      <c r="D28" s="36" t="s">
        <v>119</v>
      </c>
      <c r="E28" s="36" t="s">
        <v>65</v>
      </c>
      <c r="F28" s="36" t="s">
        <v>66</v>
      </c>
      <c r="G28" s="36" t="s">
        <v>19</v>
      </c>
      <c r="H28" s="38">
        <v>38.40189473684211</v>
      </c>
      <c r="I28" s="39">
        <v>33</v>
      </c>
      <c r="J28" s="36">
        <v>6</v>
      </c>
      <c r="K28" s="36" t="s">
        <v>20</v>
      </c>
      <c r="L28" s="36">
        <v>44596</v>
      </c>
      <c r="M28" s="47" t="s">
        <v>495</v>
      </c>
      <c r="N28" s="26"/>
      <c r="O28" s="26"/>
      <c r="P28" s="26"/>
    </row>
    <row r="29" spans="2:16" s="24" customFormat="1" ht="24.95" customHeight="1">
      <c r="B29" s="46">
        <v>2016</v>
      </c>
      <c r="C29" s="52" t="s">
        <v>154</v>
      </c>
      <c r="D29" s="36" t="s">
        <v>508</v>
      </c>
      <c r="E29" s="36" t="s">
        <v>65</v>
      </c>
      <c r="F29" s="36" t="s">
        <v>66</v>
      </c>
      <c r="G29" s="36" t="s">
        <v>19</v>
      </c>
      <c r="H29" s="38">
        <v>45.260526315789477</v>
      </c>
      <c r="I29" s="39">
        <v>114</v>
      </c>
      <c r="J29" s="36">
        <v>12</v>
      </c>
      <c r="K29" s="36" t="s">
        <v>74</v>
      </c>
      <c r="L29" s="36">
        <v>41325</v>
      </c>
      <c r="M29" s="47" t="s">
        <v>493</v>
      </c>
      <c r="N29" s="26"/>
      <c r="O29" s="26"/>
      <c r="P29" s="26"/>
    </row>
    <row r="30" spans="2:16" s="24" customFormat="1" ht="24.95" customHeight="1">
      <c r="B30" s="48">
        <v>2013</v>
      </c>
      <c r="C30" s="52" t="s">
        <v>440</v>
      </c>
      <c r="D30" s="37" t="s">
        <v>75</v>
      </c>
      <c r="E30" s="36" t="s">
        <v>65</v>
      </c>
      <c r="F30" s="36" t="s">
        <v>66</v>
      </c>
      <c r="G30" s="36" t="s">
        <v>76</v>
      </c>
      <c r="H30" s="38">
        <v>26.843684210526316</v>
      </c>
      <c r="I30" s="39">
        <v>46</v>
      </c>
      <c r="J30" s="36">
        <v>12</v>
      </c>
      <c r="K30" s="37" t="s">
        <v>74</v>
      </c>
      <c r="L30" s="40">
        <v>31591</v>
      </c>
      <c r="M30" s="47" t="s">
        <v>492</v>
      </c>
      <c r="N30" s="26"/>
      <c r="O30" s="26"/>
      <c r="P30" s="26"/>
    </row>
    <row r="31" spans="2:16" s="24" customFormat="1" ht="24.95" customHeight="1">
      <c r="B31" s="46">
        <v>2018</v>
      </c>
      <c r="C31" s="52" t="s">
        <v>168</v>
      </c>
      <c r="D31" s="36" t="s">
        <v>167</v>
      </c>
      <c r="E31" s="36" t="s">
        <v>81</v>
      </c>
      <c r="F31" s="36" t="s">
        <v>66</v>
      </c>
      <c r="G31" s="36" t="s">
        <v>19</v>
      </c>
      <c r="H31" s="38">
        <v>45.365789473684217</v>
      </c>
      <c r="I31" s="39">
        <v>31</v>
      </c>
      <c r="J31" s="36">
        <v>6</v>
      </c>
      <c r="K31" s="36" t="s">
        <v>20</v>
      </c>
      <c r="L31" s="36">
        <v>74993</v>
      </c>
      <c r="M31" s="47" t="s">
        <v>498</v>
      </c>
      <c r="N31" s="26"/>
      <c r="O31" s="26"/>
      <c r="P31" s="26"/>
    </row>
    <row r="32" spans="2:16" s="24" customFormat="1" ht="24.95" customHeight="1">
      <c r="B32" s="46">
        <v>2018</v>
      </c>
      <c r="C32" s="52" t="s">
        <v>169</v>
      </c>
      <c r="D32" s="36" t="s">
        <v>167</v>
      </c>
      <c r="E32" s="36" t="s">
        <v>81</v>
      </c>
      <c r="F32" s="36" t="s">
        <v>66</v>
      </c>
      <c r="G32" s="36" t="s">
        <v>19</v>
      </c>
      <c r="H32" s="38">
        <v>45.365789473684217</v>
      </c>
      <c r="I32" s="39">
        <v>46</v>
      </c>
      <c r="J32" s="36">
        <v>6</v>
      </c>
      <c r="K32" s="36" t="s">
        <v>20</v>
      </c>
      <c r="L32" s="36">
        <v>41747</v>
      </c>
      <c r="M32" s="47" t="s">
        <v>498</v>
      </c>
      <c r="N32" s="26"/>
      <c r="O32" s="26"/>
      <c r="P32" s="26"/>
    </row>
    <row r="33" spans="1:16" s="24" customFormat="1" ht="24.95" customHeight="1">
      <c r="B33" s="46">
        <v>2011</v>
      </c>
      <c r="C33" s="52" t="s">
        <v>166</v>
      </c>
      <c r="D33" s="36" t="s">
        <v>167</v>
      </c>
      <c r="E33" s="36" t="s">
        <v>81</v>
      </c>
      <c r="F33" s="36" t="s">
        <v>66</v>
      </c>
      <c r="G33" s="36" t="s">
        <v>19</v>
      </c>
      <c r="H33" s="38">
        <v>46.982210526315789</v>
      </c>
      <c r="I33" s="39">
        <v>26</v>
      </c>
      <c r="J33" s="36">
        <v>6</v>
      </c>
      <c r="K33" s="36" t="s">
        <v>20</v>
      </c>
      <c r="L33" s="36">
        <v>41952</v>
      </c>
      <c r="M33" s="47" t="s">
        <v>494</v>
      </c>
      <c r="N33" s="26"/>
      <c r="O33" s="26"/>
      <c r="P33" s="26"/>
    </row>
    <row r="34" spans="1:16" s="24" customFormat="1" ht="24.95" customHeight="1">
      <c r="B34" s="46">
        <v>2017</v>
      </c>
      <c r="C34" s="52" t="s">
        <v>80</v>
      </c>
      <c r="D34" s="36" t="s">
        <v>81</v>
      </c>
      <c r="E34" s="36" t="s">
        <v>81</v>
      </c>
      <c r="F34" s="36" t="s">
        <v>66</v>
      </c>
      <c r="G34" s="36" t="s">
        <v>14</v>
      </c>
      <c r="H34" s="38">
        <v>9.5310526315789481</v>
      </c>
      <c r="I34" s="39">
        <v>123</v>
      </c>
      <c r="J34" s="36">
        <v>12</v>
      </c>
      <c r="K34" s="36" t="s">
        <v>74</v>
      </c>
      <c r="L34" s="36">
        <v>73492</v>
      </c>
      <c r="M34" s="47" t="s">
        <v>500</v>
      </c>
      <c r="N34" s="26"/>
      <c r="O34" s="26"/>
      <c r="P34" s="26"/>
    </row>
    <row r="35" spans="1:16" s="24" customFormat="1" ht="24.95" customHeight="1">
      <c r="A35" s="34"/>
      <c r="B35" s="46">
        <v>2018</v>
      </c>
      <c r="C35" s="52" t="s">
        <v>170</v>
      </c>
      <c r="D35" s="36" t="s">
        <v>81</v>
      </c>
      <c r="E35" s="36" t="s">
        <v>81</v>
      </c>
      <c r="F35" s="36" t="s">
        <v>66</v>
      </c>
      <c r="G35" s="36" t="s">
        <v>19</v>
      </c>
      <c r="H35" s="38">
        <v>20.313789473684214</v>
      </c>
      <c r="I35" s="39">
        <v>26</v>
      </c>
      <c r="J35" s="36">
        <v>6</v>
      </c>
      <c r="K35" s="36" t="s">
        <v>20</v>
      </c>
      <c r="L35" s="36">
        <v>74994</v>
      </c>
      <c r="M35" s="47" t="s">
        <v>498</v>
      </c>
      <c r="N35" s="26"/>
      <c r="O35" s="26"/>
      <c r="P35" s="26"/>
    </row>
    <row r="36" spans="1:16" s="24" customFormat="1" ht="24.95" customHeight="1">
      <c r="B36" s="67">
        <v>2019</v>
      </c>
      <c r="C36" s="52" t="s">
        <v>171</v>
      </c>
      <c r="D36" s="36" t="s">
        <v>81</v>
      </c>
      <c r="E36" s="36" t="s">
        <v>81</v>
      </c>
      <c r="F36" s="36" t="s">
        <v>66</v>
      </c>
      <c r="G36" s="36" t="s">
        <v>19</v>
      </c>
      <c r="H36" s="38">
        <v>20.313789473684214</v>
      </c>
      <c r="I36" s="39">
        <v>18</v>
      </c>
      <c r="J36" s="36">
        <v>6</v>
      </c>
      <c r="K36" s="36" t="s">
        <v>20</v>
      </c>
      <c r="L36" s="36">
        <v>41707</v>
      </c>
      <c r="M36" s="47" t="s">
        <v>498</v>
      </c>
      <c r="N36" s="26"/>
      <c r="O36" s="26"/>
      <c r="P36" s="26"/>
    </row>
    <row r="37" spans="1:16" s="24" customFormat="1" ht="24.95" customHeight="1">
      <c r="A37"/>
      <c r="B37" s="46">
        <v>2018</v>
      </c>
      <c r="C37" s="52" t="s">
        <v>174</v>
      </c>
      <c r="D37" s="36" t="s">
        <v>173</v>
      </c>
      <c r="E37" s="36" t="s">
        <v>81</v>
      </c>
      <c r="F37" s="36" t="s">
        <v>66</v>
      </c>
      <c r="G37" s="36" t="s">
        <v>19</v>
      </c>
      <c r="H37" s="38">
        <v>55.207684210526317</v>
      </c>
      <c r="I37" s="39">
        <v>1</v>
      </c>
      <c r="J37" s="36">
        <v>6</v>
      </c>
      <c r="K37" s="36" t="s">
        <v>20</v>
      </c>
      <c r="L37" s="36">
        <v>74995</v>
      </c>
      <c r="M37" s="47" t="s">
        <v>498</v>
      </c>
      <c r="N37" s="26"/>
      <c r="O37" s="26"/>
      <c r="P37" s="26"/>
    </row>
    <row r="38" spans="1:16" s="24" customFormat="1" ht="24.95" customHeight="1">
      <c r="B38" s="46">
        <v>2019</v>
      </c>
      <c r="C38" s="52" t="s">
        <v>179</v>
      </c>
      <c r="D38" s="36" t="s">
        <v>180</v>
      </c>
      <c r="E38" s="36" t="s">
        <v>81</v>
      </c>
      <c r="F38" s="36" t="s">
        <v>66</v>
      </c>
      <c r="G38" s="36" t="s">
        <v>19</v>
      </c>
      <c r="H38" s="38">
        <v>44.471052631578949</v>
      </c>
      <c r="I38" s="39">
        <v>27</v>
      </c>
      <c r="J38" s="36">
        <v>6</v>
      </c>
      <c r="K38" s="36" t="s">
        <v>20</v>
      </c>
      <c r="L38" s="36">
        <v>41749</v>
      </c>
      <c r="M38" s="47" t="s">
        <v>498</v>
      </c>
      <c r="N38" s="26"/>
      <c r="O38" s="26"/>
      <c r="P38" s="26"/>
    </row>
    <row r="39" spans="1:16" s="24" customFormat="1" ht="24.95" customHeight="1">
      <c r="B39" s="46">
        <v>2018</v>
      </c>
      <c r="C39" s="52" t="s">
        <v>181</v>
      </c>
      <c r="D39" s="36" t="s">
        <v>180</v>
      </c>
      <c r="E39" s="36" t="s">
        <v>81</v>
      </c>
      <c r="F39" s="36" t="s">
        <v>66</v>
      </c>
      <c r="G39" s="36" t="s">
        <v>19</v>
      </c>
      <c r="H39" s="38">
        <v>44.471052631578949</v>
      </c>
      <c r="I39" s="39">
        <v>21</v>
      </c>
      <c r="J39" s="36">
        <v>6</v>
      </c>
      <c r="K39" s="36" t="s">
        <v>20</v>
      </c>
      <c r="L39" s="36">
        <v>74996</v>
      </c>
      <c r="M39" s="47" t="s">
        <v>498</v>
      </c>
      <c r="N39" s="26"/>
      <c r="O39" s="26"/>
      <c r="P39" s="26"/>
    </row>
    <row r="40" spans="1:16" s="24" customFormat="1" ht="24.95" customHeight="1">
      <c r="B40" s="46">
        <v>2013</v>
      </c>
      <c r="C40" s="52" t="s">
        <v>182</v>
      </c>
      <c r="D40" s="36" t="s">
        <v>180</v>
      </c>
      <c r="E40" s="36" t="s">
        <v>81</v>
      </c>
      <c r="F40" s="36" t="s">
        <v>66</v>
      </c>
      <c r="G40" s="36" t="s">
        <v>19</v>
      </c>
      <c r="H40" s="38">
        <v>70.925578947368422</v>
      </c>
      <c r="I40" s="39">
        <v>9</v>
      </c>
      <c r="J40" s="36">
        <v>12</v>
      </c>
      <c r="K40" s="36" t="s">
        <v>74</v>
      </c>
      <c r="L40" s="36">
        <v>74682</v>
      </c>
      <c r="M40" s="47" t="s">
        <v>495</v>
      </c>
      <c r="N40" s="26"/>
      <c r="O40" s="26"/>
      <c r="P40" s="26"/>
    </row>
    <row r="41" spans="1:16" s="24" customFormat="1" ht="24.95" customHeight="1">
      <c r="B41" s="46">
        <v>2003</v>
      </c>
      <c r="C41" s="52" t="s">
        <v>345</v>
      </c>
      <c r="D41" s="36" t="s">
        <v>346</v>
      </c>
      <c r="E41" s="36" t="s">
        <v>81</v>
      </c>
      <c r="F41" s="36" t="s">
        <v>66</v>
      </c>
      <c r="G41" s="36" t="s">
        <v>19</v>
      </c>
      <c r="H41" s="38">
        <v>2283.5646315789472</v>
      </c>
      <c r="I41" s="39">
        <v>1</v>
      </c>
      <c r="J41" s="36">
        <v>3</v>
      </c>
      <c r="K41" s="36" t="s">
        <v>16</v>
      </c>
      <c r="L41" s="36">
        <v>41142</v>
      </c>
      <c r="M41" s="47" t="s">
        <v>492</v>
      </c>
      <c r="N41" s="26"/>
      <c r="O41" s="26"/>
      <c r="P41" s="26"/>
    </row>
    <row r="42" spans="1:16" s="24" customFormat="1" ht="24.95" customHeight="1">
      <c r="B42" s="46">
        <v>2018</v>
      </c>
      <c r="C42" s="52" t="s">
        <v>188</v>
      </c>
      <c r="D42" s="36" t="s">
        <v>187</v>
      </c>
      <c r="E42" s="36" t="s">
        <v>81</v>
      </c>
      <c r="F42" s="36" t="s">
        <v>66</v>
      </c>
      <c r="G42" s="36" t="s">
        <v>19</v>
      </c>
      <c r="H42" s="38">
        <v>35.495157894736842</v>
      </c>
      <c r="I42" s="39">
        <v>15</v>
      </c>
      <c r="J42" s="36">
        <v>6</v>
      </c>
      <c r="K42" s="36" t="s">
        <v>20</v>
      </c>
      <c r="L42" s="36">
        <v>74998</v>
      </c>
      <c r="M42" s="47" t="s">
        <v>498</v>
      </c>
      <c r="N42" s="26"/>
      <c r="O42" s="26"/>
      <c r="P42" s="26"/>
    </row>
    <row r="43" spans="1:16" s="24" customFormat="1" ht="24.95" customHeight="1">
      <c r="B43" s="46">
        <v>2019</v>
      </c>
      <c r="C43" s="52" t="s">
        <v>186</v>
      </c>
      <c r="D43" s="36" t="s">
        <v>187</v>
      </c>
      <c r="E43" s="36" t="s">
        <v>81</v>
      </c>
      <c r="F43" s="36" t="s">
        <v>66</v>
      </c>
      <c r="G43" s="36" t="s">
        <v>19</v>
      </c>
      <c r="H43" s="38">
        <v>35.523894736842109</v>
      </c>
      <c r="I43" s="39">
        <v>26</v>
      </c>
      <c r="J43" s="36">
        <v>6</v>
      </c>
      <c r="K43" s="36" t="s">
        <v>20</v>
      </c>
      <c r="L43" s="36">
        <v>41750</v>
      </c>
      <c r="M43" s="47" t="s">
        <v>498</v>
      </c>
      <c r="N43" s="26"/>
      <c r="O43" s="26"/>
      <c r="P43" s="26"/>
    </row>
    <row r="44" spans="1:16" s="24" customFormat="1" ht="24.95" customHeight="1">
      <c r="B44" s="46">
        <v>2018</v>
      </c>
      <c r="C44" s="52" t="s">
        <v>189</v>
      </c>
      <c r="D44" s="36" t="s">
        <v>187</v>
      </c>
      <c r="E44" s="36" t="s">
        <v>81</v>
      </c>
      <c r="F44" s="36" t="s">
        <v>66</v>
      </c>
      <c r="G44" s="36" t="s">
        <v>19</v>
      </c>
      <c r="H44" s="38">
        <v>59.205157894736843</v>
      </c>
      <c r="I44" s="39">
        <v>17</v>
      </c>
      <c r="J44" s="36">
        <v>6</v>
      </c>
      <c r="K44" s="36" t="s">
        <v>20</v>
      </c>
      <c r="L44" s="36">
        <v>74997</v>
      </c>
      <c r="M44" s="47" t="s">
        <v>498</v>
      </c>
      <c r="N44" s="26"/>
      <c r="O44" s="26"/>
      <c r="P44" s="26"/>
    </row>
    <row r="45" spans="1:16" s="24" customFormat="1" ht="24.95" customHeight="1">
      <c r="B45" s="46">
        <v>2019</v>
      </c>
      <c r="C45" s="52" t="s">
        <v>190</v>
      </c>
      <c r="D45" s="36" t="s">
        <v>187</v>
      </c>
      <c r="E45" s="36" t="s">
        <v>81</v>
      </c>
      <c r="F45" s="36" t="s">
        <v>66</v>
      </c>
      <c r="G45" s="36" t="s">
        <v>19</v>
      </c>
      <c r="H45" s="38">
        <v>59.205157894736843</v>
      </c>
      <c r="I45" s="39">
        <v>23</v>
      </c>
      <c r="J45" s="36">
        <v>6</v>
      </c>
      <c r="K45" s="36" t="s">
        <v>20</v>
      </c>
      <c r="L45" s="36">
        <v>41746</v>
      </c>
      <c r="M45" s="47" t="s">
        <v>498</v>
      </c>
      <c r="N45" s="26"/>
      <c r="O45" s="26"/>
      <c r="P45" s="26"/>
    </row>
    <row r="46" spans="1:16" s="24" customFormat="1" ht="24.95" customHeight="1">
      <c r="B46" s="46">
        <v>2000</v>
      </c>
      <c r="C46" s="52" t="s">
        <v>111</v>
      </c>
      <c r="D46" s="36" t="s">
        <v>93</v>
      </c>
      <c r="E46" s="36" t="s">
        <v>93</v>
      </c>
      <c r="F46" s="36" t="s">
        <v>66</v>
      </c>
      <c r="G46" s="36" t="s">
        <v>110</v>
      </c>
      <c r="H46" s="38">
        <v>272.69957894736842</v>
      </c>
      <c r="I46" s="39">
        <v>20</v>
      </c>
      <c r="J46" s="36">
        <v>6</v>
      </c>
      <c r="K46" s="36" t="s">
        <v>20</v>
      </c>
      <c r="L46" s="36">
        <v>66531</v>
      </c>
      <c r="M46" s="47" t="s">
        <v>491</v>
      </c>
      <c r="N46" s="26"/>
      <c r="O46" s="26"/>
      <c r="P46" s="26"/>
    </row>
    <row r="47" spans="1:16" s="24" customFormat="1" ht="24.95" customHeight="1">
      <c r="B47" s="46">
        <v>2007</v>
      </c>
      <c r="C47" s="52" t="s">
        <v>104</v>
      </c>
      <c r="D47" s="36" t="s">
        <v>93</v>
      </c>
      <c r="E47" s="36" t="s">
        <v>93</v>
      </c>
      <c r="F47" s="36" t="s">
        <v>66</v>
      </c>
      <c r="G47" s="36" t="s">
        <v>14</v>
      </c>
      <c r="H47" s="38">
        <v>357.80652631578948</v>
      </c>
      <c r="I47" s="39">
        <v>1</v>
      </c>
      <c r="J47" s="36">
        <v>1</v>
      </c>
      <c r="K47" s="36" t="s">
        <v>15</v>
      </c>
      <c r="L47" s="36">
        <v>71624</v>
      </c>
      <c r="M47" s="47" t="s">
        <v>495</v>
      </c>
      <c r="N47" s="26"/>
      <c r="O47" s="26"/>
      <c r="P47" s="26"/>
    </row>
    <row r="48" spans="1:16" s="24" customFormat="1" ht="24.95" customHeight="1">
      <c r="B48" s="46">
        <v>2007</v>
      </c>
      <c r="C48" s="52" t="s">
        <v>489</v>
      </c>
      <c r="D48" s="36" t="s">
        <v>93</v>
      </c>
      <c r="E48" s="36" t="s">
        <v>93</v>
      </c>
      <c r="F48" s="36" t="s">
        <v>66</v>
      </c>
      <c r="G48" s="36" t="s">
        <v>110</v>
      </c>
      <c r="H48" s="38">
        <v>392.25200000000001</v>
      </c>
      <c r="I48" s="39">
        <v>3</v>
      </c>
      <c r="J48" s="36">
        <v>3</v>
      </c>
      <c r="K48" s="36" t="s">
        <v>113</v>
      </c>
      <c r="L48" s="41">
        <v>46066</v>
      </c>
      <c r="M48" s="47" t="s">
        <v>498</v>
      </c>
      <c r="N48" s="26"/>
      <c r="O48" s="26"/>
      <c r="P48" s="26"/>
    </row>
    <row r="49" spans="1:16" s="24" customFormat="1" ht="24.95" customHeight="1">
      <c r="B49" s="46">
        <v>2005</v>
      </c>
      <c r="C49" s="52" t="s">
        <v>112</v>
      </c>
      <c r="D49" s="36" t="s">
        <v>93</v>
      </c>
      <c r="E49" s="36" t="s">
        <v>93</v>
      </c>
      <c r="F49" s="36" t="s">
        <v>66</v>
      </c>
      <c r="G49" s="36" t="s">
        <v>110</v>
      </c>
      <c r="H49" s="38">
        <v>560.01673684210527</v>
      </c>
      <c r="I49" s="39">
        <v>3</v>
      </c>
      <c r="J49" s="36">
        <v>3</v>
      </c>
      <c r="K49" s="36" t="s">
        <v>113</v>
      </c>
      <c r="L49" s="36">
        <v>71620</v>
      </c>
      <c r="M49" s="47" t="s">
        <v>492</v>
      </c>
      <c r="N49" s="26"/>
      <c r="O49" s="26"/>
      <c r="P49" s="26"/>
    </row>
    <row r="50" spans="1:16" s="24" customFormat="1" ht="24.95" customHeight="1">
      <c r="B50" s="46">
        <v>2013</v>
      </c>
      <c r="C50" s="52" t="s">
        <v>490</v>
      </c>
      <c r="D50" s="36" t="s">
        <v>93</v>
      </c>
      <c r="E50" s="36" t="s">
        <v>93</v>
      </c>
      <c r="F50" s="36" t="s">
        <v>66</v>
      </c>
      <c r="G50" s="36" t="s">
        <v>110</v>
      </c>
      <c r="H50" s="38">
        <v>1051.9712631578948</v>
      </c>
      <c r="I50" s="39">
        <v>6</v>
      </c>
      <c r="J50" s="36">
        <v>3</v>
      </c>
      <c r="K50" s="36" t="s">
        <v>113</v>
      </c>
      <c r="L50" s="41">
        <v>46068</v>
      </c>
      <c r="M50" s="47" t="s">
        <v>498</v>
      </c>
      <c r="N50" s="26"/>
      <c r="O50" s="26"/>
      <c r="P50" s="26"/>
    </row>
    <row r="51" spans="1:16" s="24" customFormat="1" ht="24.95" customHeight="1">
      <c r="B51" s="46">
        <v>2005</v>
      </c>
      <c r="C51" s="52" t="s">
        <v>197</v>
      </c>
      <c r="D51" s="36" t="s">
        <v>107</v>
      </c>
      <c r="E51" s="36" t="s">
        <v>108</v>
      </c>
      <c r="F51" s="36" t="s">
        <v>66</v>
      </c>
      <c r="G51" s="36" t="s">
        <v>19</v>
      </c>
      <c r="H51" s="38">
        <v>57.246947368421054</v>
      </c>
      <c r="I51" s="39">
        <v>6</v>
      </c>
      <c r="J51" s="36">
        <v>12</v>
      </c>
      <c r="K51" s="36" t="s">
        <v>74</v>
      </c>
      <c r="L51" s="36">
        <v>41141</v>
      </c>
      <c r="M51" s="47" t="s">
        <v>492</v>
      </c>
      <c r="N51" s="26"/>
      <c r="O51" s="26"/>
      <c r="P51" s="26"/>
    </row>
    <row r="52" spans="1:16" s="24" customFormat="1" ht="24.95" customHeight="1">
      <c r="A52" s="34"/>
      <c r="B52" s="46">
        <v>2018</v>
      </c>
      <c r="C52" s="52" t="s">
        <v>206</v>
      </c>
      <c r="D52" s="36" t="s">
        <v>203</v>
      </c>
      <c r="E52" s="36" t="s">
        <v>108</v>
      </c>
      <c r="F52" s="36" t="s">
        <v>66</v>
      </c>
      <c r="G52" s="36" t="s">
        <v>19</v>
      </c>
      <c r="H52" s="38">
        <v>42.394000000000005</v>
      </c>
      <c r="I52" s="39">
        <v>21</v>
      </c>
      <c r="J52" s="36">
        <v>6</v>
      </c>
      <c r="K52" s="36" t="s">
        <v>20</v>
      </c>
      <c r="L52" s="36">
        <v>74180</v>
      </c>
      <c r="M52" s="47" t="s">
        <v>498</v>
      </c>
      <c r="N52" s="26"/>
      <c r="O52" s="26"/>
      <c r="P52" s="26"/>
    </row>
    <row r="53" spans="1:16" s="24" customFormat="1" ht="24.95" customHeight="1">
      <c r="B53" s="67">
        <v>2020</v>
      </c>
      <c r="C53" s="52" t="s">
        <v>214</v>
      </c>
      <c r="D53" s="36" t="s">
        <v>215</v>
      </c>
      <c r="E53" s="36" t="s">
        <v>215</v>
      </c>
      <c r="F53" s="36" t="s">
        <v>216</v>
      </c>
      <c r="G53" s="36" t="s">
        <v>14</v>
      </c>
      <c r="H53" s="38">
        <v>20.420631578947368</v>
      </c>
      <c r="I53" s="39">
        <v>2</v>
      </c>
      <c r="J53" s="36">
        <v>6</v>
      </c>
      <c r="K53" s="36" t="s">
        <v>20</v>
      </c>
      <c r="L53" s="36">
        <v>43669</v>
      </c>
      <c r="M53" s="47" t="s">
        <v>498</v>
      </c>
      <c r="N53" s="26"/>
      <c r="O53" s="26"/>
      <c r="P53" s="26"/>
    </row>
    <row r="54" spans="1:16" s="24" customFormat="1" ht="24.95" customHeight="1">
      <c r="B54" s="46">
        <v>2016</v>
      </c>
      <c r="C54" s="52" t="s">
        <v>223</v>
      </c>
      <c r="D54" s="36" t="s">
        <v>215</v>
      </c>
      <c r="E54" s="36" t="s">
        <v>215</v>
      </c>
      <c r="F54" s="36" t="s">
        <v>216</v>
      </c>
      <c r="G54" s="36" t="s">
        <v>76</v>
      </c>
      <c r="H54" s="38">
        <v>37.391368421052633</v>
      </c>
      <c r="I54" s="39">
        <v>18</v>
      </c>
      <c r="J54" s="36">
        <v>6</v>
      </c>
      <c r="K54" s="36" t="s">
        <v>20</v>
      </c>
      <c r="L54" s="36">
        <v>71343</v>
      </c>
      <c r="M54" s="47" t="s">
        <v>498</v>
      </c>
      <c r="N54" s="26"/>
      <c r="O54" s="26"/>
      <c r="P54" s="26"/>
    </row>
    <row r="55" spans="1:16" s="24" customFormat="1" ht="24.95" customHeight="1">
      <c r="B55" s="46">
        <v>2016</v>
      </c>
      <c r="C55" s="52" t="s">
        <v>224</v>
      </c>
      <c r="D55" s="36" t="s">
        <v>215</v>
      </c>
      <c r="E55" s="36" t="s">
        <v>215</v>
      </c>
      <c r="F55" s="36" t="s">
        <v>216</v>
      </c>
      <c r="G55" s="36" t="s">
        <v>76</v>
      </c>
      <c r="H55" s="38">
        <v>37.391368421052633</v>
      </c>
      <c r="I55" s="39">
        <v>15</v>
      </c>
      <c r="J55" s="36">
        <v>6</v>
      </c>
      <c r="K55" s="36" t="s">
        <v>20</v>
      </c>
      <c r="L55" s="36">
        <v>71350</v>
      </c>
      <c r="M55" s="47" t="s">
        <v>498</v>
      </c>
      <c r="N55" s="26"/>
      <c r="O55" s="26"/>
      <c r="P55" s="26"/>
    </row>
    <row r="56" spans="1:16" s="24" customFormat="1" ht="24.95" customHeight="1">
      <c r="B56" s="46">
        <v>2015</v>
      </c>
      <c r="C56" s="52" t="s">
        <v>222</v>
      </c>
      <c r="D56" s="36" t="s">
        <v>215</v>
      </c>
      <c r="E56" s="36" t="s">
        <v>215</v>
      </c>
      <c r="F56" s="36" t="s">
        <v>216</v>
      </c>
      <c r="G56" s="36" t="s">
        <v>19</v>
      </c>
      <c r="H56" s="38">
        <v>46.324315789473687</v>
      </c>
      <c r="I56" s="39">
        <v>21</v>
      </c>
      <c r="J56" s="36">
        <v>6</v>
      </c>
      <c r="K56" s="36" t="s">
        <v>20</v>
      </c>
      <c r="L56" s="36">
        <v>72354</v>
      </c>
      <c r="M56" s="47" t="s">
        <v>498</v>
      </c>
      <c r="N56" s="26"/>
      <c r="O56" s="26"/>
      <c r="P56" s="26"/>
    </row>
    <row r="57" spans="1:16" s="24" customFormat="1" ht="24.95" customHeight="1">
      <c r="B57" s="46">
        <v>2005</v>
      </c>
      <c r="C57" s="52" t="s">
        <v>225</v>
      </c>
      <c r="D57" s="36" t="s">
        <v>226</v>
      </c>
      <c r="E57" s="36" t="s">
        <v>226</v>
      </c>
      <c r="F57" s="36" t="s">
        <v>216</v>
      </c>
      <c r="G57" s="36" t="s">
        <v>76</v>
      </c>
      <c r="H57" s="38">
        <v>23.104736842105265</v>
      </c>
      <c r="I57" s="39">
        <v>7</v>
      </c>
      <c r="J57" s="36">
        <v>6</v>
      </c>
      <c r="K57" s="36" t="s">
        <v>20</v>
      </c>
      <c r="L57" s="36">
        <v>71221</v>
      </c>
      <c r="M57" s="47" t="s">
        <v>498</v>
      </c>
      <c r="N57" s="26"/>
      <c r="O57" s="26"/>
      <c r="P57" s="26"/>
    </row>
    <row r="58" spans="1:16" s="24" customFormat="1" ht="24.95" customHeight="1">
      <c r="B58" s="46">
        <v>2021</v>
      </c>
      <c r="C58" s="52" t="s">
        <v>217</v>
      </c>
      <c r="D58" s="36" t="s">
        <v>218</v>
      </c>
      <c r="E58" s="36" t="s">
        <v>218</v>
      </c>
      <c r="F58" s="36" t="s">
        <v>216</v>
      </c>
      <c r="G58" s="36" t="s">
        <v>14</v>
      </c>
      <c r="H58" s="38">
        <v>27.705473684210528</v>
      </c>
      <c r="I58" s="39">
        <v>8</v>
      </c>
      <c r="J58" s="36">
        <v>6</v>
      </c>
      <c r="K58" s="36" t="s">
        <v>20</v>
      </c>
      <c r="L58" s="36">
        <v>45432</v>
      </c>
      <c r="M58" s="47" t="s">
        <v>498</v>
      </c>
      <c r="N58" s="26"/>
      <c r="O58" s="26"/>
      <c r="P58" s="26"/>
    </row>
    <row r="59" spans="1:16" s="24" customFormat="1" ht="24.95" customHeight="1">
      <c r="B59" s="46">
        <v>2017</v>
      </c>
      <c r="C59" s="52" t="s">
        <v>219</v>
      </c>
      <c r="D59" s="36" t="s">
        <v>218</v>
      </c>
      <c r="E59" s="36" t="s">
        <v>218</v>
      </c>
      <c r="F59" s="36" t="s">
        <v>216</v>
      </c>
      <c r="G59" s="36" t="s">
        <v>14</v>
      </c>
      <c r="H59" s="38">
        <v>57.39694736842106</v>
      </c>
      <c r="I59" s="39">
        <v>9</v>
      </c>
      <c r="J59" s="36">
        <v>2</v>
      </c>
      <c r="K59" s="36" t="s">
        <v>220</v>
      </c>
      <c r="L59" s="36">
        <v>72869</v>
      </c>
      <c r="M59" s="47" t="s">
        <v>498</v>
      </c>
      <c r="N59" s="26"/>
      <c r="O59" s="26"/>
      <c r="P59" s="26"/>
    </row>
    <row r="60" spans="1:16" s="24" customFormat="1" ht="24.95" customHeight="1">
      <c r="B60" s="46">
        <v>2019</v>
      </c>
      <c r="C60" s="52" t="s">
        <v>221</v>
      </c>
      <c r="D60" s="36" t="s">
        <v>218</v>
      </c>
      <c r="E60" s="36" t="s">
        <v>218</v>
      </c>
      <c r="F60" s="36" t="s">
        <v>216</v>
      </c>
      <c r="G60" s="36" t="s">
        <v>14</v>
      </c>
      <c r="H60" s="38">
        <v>91.875999999999991</v>
      </c>
      <c r="I60" s="39">
        <v>2</v>
      </c>
      <c r="J60" s="36">
        <v>1</v>
      </c>
      <c r="K60" s="36" t="s">
        <v>97</v>
      </c>
      <c r="L60" s="36">
        <v>43360</v>
      </c>
      <c r="M60" s="47" t="s">
        <v>498</v>
      </c>
      <c r="N60" s="26"/>
      <c r="O60" s="26"/>
      <c r="P60" s="26"/>
    </row>
    <row r="61" spans="1:16" s="24" customFormat="1" ht="32.25" customHeight="1">
      <c r="B61" s="46">
        <v>2016</v>
      </c>
      <c r="C61" s="52" t="s">
        <v>227</v>
      </c>
      <c r="D61" s="36" t="s">
        <v>228</v>
      </c>
      <c r="E61" s="36" t="s">
        <v>228</v>
      </c>
      <c r="F61" s="36" t="s">
        <v>229</v>
      </c>
      <c r="G61" s="36" t="s">
        <v>14</v>
      </c>
      <c r="H61" s="38">
        <v>16.145578947368421</v>
      </c>
      <c r="I61" s="39">
        <v>12</v>
      </c>
      <c r="J61" s="36">
        <v>6</v>
      </c>
      <c r="K61" s="36" t="s">
        <v>230</v>
      </c>
      <c r="L61" s="36">
        <v>45511</v>
      </c>
      <c r="M61" s="47" t="s">
        <v>498</v>
      </c>
      <c r="N61" s="26"/>
      <c r="O61" s="26"/>
      <c r="P61" s="26"/>
    </row>
    <row r="62" spans="1:16" s="24" customFormat="1" ht="33" customHeight="1">
      <c r="B62" s="46">
        <v>2016</v>
      </c>
      <c r="C62" s="52" t="s">
        <v>232</v>
      </c>
      <c r="D62" s="36" t="s">
        <v>228</v>
      </c>
      <c r="E62" s="36" t="s">
        <v>228</v>
      </c>
      <c r="F62" s="36" t="s">
        <v>229</v>
      </c>
      <c r="G62" s="36" t="s">
        <v>76</v>
      </c>
      <c r="H62" s="38">
        <v>37.450000000000003</v>
      </c>
      <c r="I62" s="39">
        <v>1</v>
      </c>
      <c r="J62" s="36">
        <v>1</v>
      </c>
      <c r="K62" s="36" t="s">
        <v>233</v>
      </c>
      <c r="L62" s="36">
        <v>74738</v>
      </c>
      <c r="M62" s="47" t="s">
        <v>503</v>
      </c>
      <c r="N62" s="26"/>
      <c r="O62" s="26"/>
      <c r="P62" s="26"/>
    </row>
    <row r="63" spans="1:16" s="24" customFormat="1" ht="24.95" customHeight="1">
      <c r="B63" s="67">
        <v>2016</v>
      </c>
      <c r="C63" s="52" t="s">
        <v>231</v>
      </c>
      <c r="D63" s="36" t="s">
        <v>228</v>
      </c>
      <c r="E63" s="36" t="s">
        <v>228</v>
      </c>
      <c r="F63" s="36" t="s">
        <v>229</v>
      </c>
      <c r="G63" s="36" t="s">
        <v>76</v>
      </c>
      <c r="H63" s="38">
        <v>37.757894736842104</v>
      </c>
      <c r="I63" s="39">
        <v>1</v>
      </c>
      <c r="J63" s="36">
        <v>6</v>
      </c>
      <c r="K63" s="36" t="s">
        <v>230</v>
      </c>
      <c r="L63" s="36">
        <v>74730</v>
      </c>
      <c r="M63" s="47" t="s">
        <v>498</v>
      </c>
      <c r="N63" s="26"/>
      <c r="O63" s="26"/>
      <c r="P63" s="26"/>
    </row>
    <row r="64" spans="1:16" s="24" customFormat="1" ht="24.95" customHeight="1">
      <c r="B64" s="46">
        <v>2007</v>
      </c>
      <c r="C64" s="52" t="s">
        <v>250</v>
      </c>
      <c r="D64" s="36" t="s">
        <v>251</v>
      </c>
      <c r="E64" s="36" t="s">
        <v>251</v>
      </c>
      <c r="F64" s="36" t="s">
        <v>236</v>
      </c>
      <c r="G64" s="36" t="s">
        <v>19</v>
      </c>
      <c r="H64" s="38">
        <v>68.929473684210535</v>
      </c>
      <c r="I64" s="39">
        <v>5</v>
      </c>
      <c r="J64" s="36">
        <v>1</v>
      </c>
      <c r="K64" s="36" t="s">
        <v>15</v>
      </c>
      <c r="L64" s="36">
        <v>67763</v>
      </c>
      <c r="M64" s="47" t="s">
        <v>494</v>
      </c>
      <c r="N64" s="26"/>
      <c r="O64" s="26"/>
      <c r="P64" s="26"/>
    </row>
    <row r="65" spans="1:16" s="24" customFormat="1" ht="24.95" customHeight="1">
      <c r="B65" s="46">
        <v>2017</v>
      </c>
      <c r="C65" s="53" t="s">
        <v>457</v>
      </c>
      <c r="D65" s="36" t="s">
        <v>468</v>
      </c>
      <c r="E65" s="36" t="s">
        <v>235</v>
      </c>
      <c r="F65" s="36" t="s">
        <v>236</v>
      </c>
      <c r="G65" s="36" t="s">
        <v>19</v>
      </c>
      <c r="H65" s="38">
        <v>47.995368421052632</v>
      </c>
      <c r="I65" s="39">
        <v>12</v>
      </c>
      <c r="J65" s="36">
        <v>6</v>
      </c>
      <c r="K65" s="36" t="s">
        <v>20</v>
      </c>
      <c r="L65" s="41">
        <v>73715</v>
      </c>
      <c r="M65" s="47" t="s">
        <v>498</v>
      </c>
      <c r="N65" s="26"/>
      <c r="O65" s="26"/>
      <c r="P65" s="26"/>
    </row>
    <row r="66" spans="1:16" s="24" customFormat="1" ht="24.95" customHeight="1">
      <c r="A66" s="34"/>
      <c r="B66" s="46">
        <v>2015</v>
      </c>
      <c r="C66" s="52" t="s">
        <v>488</v>
      </c>
      <c r="D66" s="36" t="s">
        <v>237</v>
      </c>
      <c r="E66" s="36" t="s">
        <v>237</v>
      </c>
      <c r="F66" s="36" t="s">
        <v>236</v>
      </c>
      <c r="G66" s="36" t="s">
        <v>19</v>
      </c>
      <c r="H66" s="38">
        <v>44.892631578947373</v>
      </c>
      <c r="I66" s="39">
        <v>30</v>
      </c>
      <c r="J66" s="36">
        <v>6</v>
      </c>
      <c r="K66" s="36" t="s">
        <v>20</v>
      </c>
      <c r="L66" s="41">
        <v>73952</v>
      </c>
      <c r="M66" s="65" t="s">
        <v>504</v>
      </c>
      <c r="N66" s="26"/>
      <c r="O66" s="26"/>
      <c r="P66" s="26"/>
    </row>
    <row r="67" spans="1:16" s="24" customFormat="1" ht="24.95" customHeight="1">
      <c r="B67" s="46">
        <v>2018</v>
      </c>
      <c r="C67" s="52" t="s">
        <v>256</v>
      </c>
      <c r="D67" s="36" t="s">
        <v>237</v>
      </c>
      <c r="E67" s="36" t="s">
        <v>237</v>
      </c>
      <c r="F67" s="36" t="s">
        <v>236</v>
      </c>
      <c r="G67" s="36" t="s">
        <v>19</v>
      </c>
      <c r="H67" s="38">
        <v>86.713578947368418</v>
      </c>
      <c r="I67" s="39">
        <v>2</v>
      </c>
      <c r="J67" s="36">
        <v>1</v>
      </c>
      <c r="K67" s="36" t="s">
        <v>15</v>
      </c>
      <c r="L67" s="36">
        <v>42366</v>
      </c>
      <c r="M67" s="47" t="s">
        <v>498</v>
      </c>
      <c r="N67" s="26"/>
      <c r="O67" s="26"/>
      <c r="P67" s="26"/>
    </row>
    <row r="68" spans="1:16" s="24" customFormat="1" ht="24.95" customHeight="1">
      <c r="B68" s="46">
        <v>2018</v>
      </c>
      <c r="C68" s="52" t="s">
        <v>475</v>
      </c>
      <c r="D68" s="36" t="s">
        <v>237</v>
      </c>
      <c r="E68" s="36" t="s">
        <v>237</v>
      </c>
      <c r="F68" s="36" t="s">
        <v>236</v>
      </c>
      <c r="G68" s="36" t="s">
        <v>19</v>
      </c>
      <c r="H68" s="38">
        <v>188.95642105263158</v>
      </c>
      <c r="I68" s="39">
        <v>1</v>
      </c>
      <c r="J68" s="36">
        <v>1</v>
      </c>
      <c r="K68" s="36" t="s">
        <v>25</v>
      </c>
      <c r="L68" s="36">
        <v>42367</v>
      </c>
      <c r="M68" s="47" t="s">
        <v>493</v>
      </c>
      <c r="N68" s="26"/>
      <c r="O68" s="26"/>
      <c r="P68" s="26"/>
    </row>
    <row r="69" spans="1:16" s="24" customFormat="1" ht="24.95" customHeight="1">
      <c r="B69" s="46">
        <v>2020</v>
      </c>
      <c r="C69" s="52" t="s">
        <v>238</v>
      </c>
      <c r="D69" s="36" t="s">
        <v>239</v>
      </c>
      <c r="E69" s="36" t="s">
        <v>240</v>
      </c>
      <c r="F69" s="36" t="s">
        <v>236</v>
      </c>
      <c r="G69" s="36" t="s">
        <v>14</v>
      </c>
      <c r="H69" s="38">
        <v>13.380105263157896</v>
      </c>
      <c r="I69" s="39">
        <v>17</v>
      </c>
      <c r="J69" s="36">
        <v>2</v>
      </c>
      <c r="K69" s="36" t="s">
        <v>241</v>
      </c>
      <c r="L69" s="36">
        <v>42679</v>
      </c>
      <c r="M69" s="47" t="s">
        <v>498</v>
      </c>
      <c r="N69" s="26"/>
      <c r="O69" s="26"/>
      <c r="P69" s="26"/>
    </row>
    <row r="70" spans="1:16" s="24" customFormat="1" ht="24.95" customHeight="1">
      <c r="B70" s="46">
        <v>2018</v>
      </c>
      <c r="C70" s="52" t="s">
        <v>243</v>
      </c>
      <c r="D70" s="36" t="s">
        <v>239</v>
      </c>
      <c r="E70" s="36" t="s">
        <v>240</v>
      </c>
      <c r="F70" s="36" t="s">
        <v>236</v>
      </c>
      <c r="G70" s="36" t="s">
        <v>14</v>
      </c>
      <c r="H70" s="38">
        <v>13.717578947368423</v>
      </c>
      <c r="I70" s="39">
        <v>17</v>
      </c>
      <c r="J70" s="36">
        <v>2</v>
      </c>
      <c r="K70" s="36" t="s">
        <v>241</v>
      </c>
      <c r="L70" s="36">
        <v>42680</v>
      </c>
      <c r="M70" s="47" t="s">
        <v>498</v>
      </c>
      <c r="N70" s="26"/>
      <c r="O70" s="26"/>
      <c r="P70" s="26"/>
    </row>
    <row r="71" spans="1:16" s="24" customFormat="1" ht="24.95" customHeight="1">
      <c r="B71" s="46" t="s">
        <v>95</v>
      </c>
      <c r="C71" s="52" t="s">
        <v>244</v>
      </c>
      <c r="D71" s="36" t="s">
        <v>239</v>
      </c>
      <c r="E71" s="36" t="s">
        <v>240</v>
      </c>
      <c r="F71" s="36" t="s">
        <v>236</v>
      </c>
      <c r="G71" s="36" t="s">
        <v>14</v>
      </c>
      <c r="H71" s="38">
        <v>17.072736842105265</v>
      </c>
      <c r="I71" s="39">
        <v>6</v>
      </c>
      <c r="J71" s="36">
        <v>2</v>
      </c>
      <c r="K71" s="36" t="s">
        <v>241</v>
      </c>
      <c r="L71" s="36">
        <v>73300</v>
      </c>
      <c r="M71" s="47" t="s">
        <v>498</v>
      </c>
      <c r="N71" s="26"/>
      <c r="O71" s="26"/>
      <c r="P71" s="26"/>
    </row>
    <row r="72" spans="1:16" s="24" customFormat="1" ht="24.95" customHeight="1">
      <c r="B72" s="46">
        <v>2016</v>
      </c>
      <c r="C72" s="52" t="s">
        <v>270</v>
      </c>
      <c r="D72" s="36" t="s">
        <v>271</v>
      </c>
      <c r="E72" s="36" t="s">
        <v>271</v>
      </c>
      <c r="F72" s="36" t="s">
        <v>268</v>
      </c>
      <c r="G72" s="36" t="s">
        <v>19</v>
      </c>
      <c r="H72" s="38">
        <v>43.706105263157895</v>
      </c>
      <c r="I72" s="39">
        <v>19</v>
      </c>
      <c r="J72" s="36">
        <v>6</v>
      </c>
      <c r="K72" s="36" t="s">
        <v>20</v>
      </c>
      <c r="L72" s="36">
        <v>7641816</v>
      </c>
      <c r="M72" s="47" t="s">
        <v>498</v>
      </c>
      <c r="N72" s="26"/>
      <c r="O72" s="26"/>
      <c r="P72" s="26"/>
    </row>
    <row r="73" spans="1:16" s="24" customFormat="1" ht="24.95" customHeight="1">
      <c r="B73" s="67">
        <v>2018</v>
      </c>
      <c r="C73" s="52" t="s">
        <v>272</v>
      </c>
      <c r="D73" s="36" t="s">
        <v>271</v>
      </c>
      <c r="E73" s="36" t="s">
        <v>271</v>
      </c>
      <c r="F73" s="36" t="s">
        <v>268</v>
      </c>
      <c r="G73" s="36" t="s">
        <v>19</v>
      </c>
      <c r="H73" s="38">
        <v>43.70915789473684</v>
      </c>
      <c r="I73" s="39">
        <v>59</v>
      </c>
      <c r="J73" s="36">
        <v>6</v>
      </c>
      <c r="K73" s="36" t="s">
        <v>20</v>
      </c>
      <c r="L73" s="36">
        <v>7641818</v>
      </c>
      <c r="M73" s="47" t="s">
        <v>498</v>
      </c>
      <c r="N73" s="26"/>
      <c r="O73" s="26"/>
      <c r="P73" s="26"/>
    </row>
    <row r="74" spans="1:16" s="24" customFormat="1" ht="24.95" customHeight="1">
      <c r="B74" s="46">
        <v>2019</v>
      </c>
      <c r="C74" s="52" t="s">
        <v>273</v>
      </c>
      <c r="D74" s="36" t="s">
        <v>271</v>
      </c>
      <c r="E74" s="36" t="s">
        <v>271</v>
      </c>
      <c r="F74" s="36" t="s">
        <v>268</v>
      </c>
      <c r="G74" s="36" t="s">
        <v>19</v>
      </c>
      <c r="H74" s="38">
        <v>44.213684210526317</v>
      </c>
      <c r="I74" s="39">
        <v>76</v>
      </c>
      <c r="J74" s="36">
        <v>6</v>
      </c>
      <c r="K74" s="36" t="s">
        <v>20</v>
      </c>
      <c r="L74" s="36">
        <v>7641819</v>
      </c>
      <c r="M74" s="47" t="s">
        <v>498</v>
      </c>
      <c r="N74" s="26"/>
      <c r="O74" s="26"/>
      <c r="P74" s="26"/>
    </row>
    <row r="75" spans="1:16" s="24" customFormat="1" ht="24.95" customHeight="1">
      <c r="B75" s="46">
        <v>2019</v>
      </c>
      <c r="C75" s="52" t="s">
        <v>274</v>
      </c>
      <c r="D75" s="36" t="s">
        <v>275</v>
      </c>
      <c r="E75" s="36" t="s">
        <v>275</v>
      </c>
      <c r="F75" s="36" t="s">
        <v>268</v>
      </c>
      <c r="G75" s="36" t="s">
        <v>19</v>
      </c>
      <c r="H75" s="38">
        <v>34.772421052631579</v>
      </c>
      <c r="I75" s="39">
        <v>7</v>
      </c>
      <c r="J75" s="36">
        <v>6</v>
      </c>
      <c r="K75" s="36" t="s">
        <v>20</v>
      </c>
      <c r="L75" s="36">
        <v>7601119</v>
      </c>
      <c r="M75" s="47" t="s">
        <v>498</v>
      </c>
      <c r="N75" s="26"/>
      <c r="O75" s="26"/>
      <c r="P75" s="26"/>
    </row>
    <row r="76" spans="1:16" s="24" customFormat="1" ht="24.95" customHeight="1">
      <c r="B76" s="46">
        <v>2019</v>
      </c>
      <c r="C76" s="52" t="s">
        <v>276</v>
      </c>
      <c r="D76" s="36" t="s">
        <v>275</v>
      </c>
      <c r="E76" s="36" t="s">
        <v>275</v>
      </c>
      <c r="F76" s="36" t="s">
        <v>268</v>
      </c>
      <c r="G76" s="36" t="s">
        <v>19</v>
      </c>
      <c r="H76" s="38">
        <v>34.772421052631579</v>
      </c>
      <c r="I76" s="39">
        <v>31</v>
      </c>
      <c r="J76" s="36">
        <v>6</v>
      </c>
      <c r="K76" s="36" t="s">
        <v>20</v>
      </c>
      <c r="L76" s="36">
        <v>7532819</v>
      </c>
      <c r="M76" s="47" t="s">
        <v>498</v>
      </c>
      <c r="N76" s="26"/>
      <c r="O76" s="26"/>
      <c r="P76" s="26"/>
    </row>
    <row r="77" spans="1:16" s="24" customFormat="1" ht="24.95" customHeight="1">
      <c r="A77" s="34"/>
      <c r="B77" s="48">
        <v>2019</v>
      </c>
      <c r="C77" s="52" t="s">
        <v>462</v>
      </c>
      <c r="D77" s="36" t="s">
        <v>275</v>
      </c>
      <c r="E77" s="36" t="s">
        <v>275</v>
      </c>
      <c r="F77" s="36" t="s">
        <v>268</v>
      </c>
      <c r="G77" s="36" t="s">
        <v>19</v>
      </c>
      <c r="H77" s="38">
        <v>77.992526315789476</v>
      </c>
      <c r="I77" s="39">
        <v>3</v>
      </c>
      <c r="J77" s="36">
        <v>3</v>
      </c>
      <c r="K77" s="36" t="s">
        <v>113</v>
      </c>
      <c r="L77" s="40">
        <v>76013</v>
      </c>
      <c r="M77" s="47" t="s">
        <v>498</v>
      </c>
      <c r="N77" s="26"/>
      <c r="O77" s="26"/>
      <c r="P77" s="26"/>
    </row>
    <row r="78" spans="1:16" s="24" customFormat="1" ht="24.95" customHeight="1">
      <c r="B78" s="46">
        <v>2019</v>
      </c>
      <c r="C78" s="52" t="s">
        <v>277</v>
      </c>
      <c r="D78" s="36" t="s">
        <v>267</v>
      </c>
      <c r="E78" s="36" t="s">
        <v>267</v>
      </c>
      <c r="F78" s="36" t="s">
        <v>268</v>
      </c>
      <c r="G78" s="36" t="s">
        <v>19</v>
      </c>
      <c r="H78" s="38">
        <v>19.623894736842107</v>
      </c>
      <c r="I78" s="39">
        <v>20</v>
      </c>
      <c r="J78" s="36">
        <v>6</v>
      </c>
      <c r="K78" s="36" t="s">
        <v>20</v>
      </c>
      <c r="L78" s="36">
        <v>75267</v>
      </c>
      <c r="M78" s="47" t="s">
        <v>498</v>
      </c>
      <c r="N78" s="26"/>
      <c r="O78" s="26"/>
      <c r="P78" s="26"/>
    </row>
    <row r="79" spans="1:16" s="24" customFormat="1" ht="24.95" customHeight="1">
      <c r="B79" s="46">
        <v>2020</v>
      </c>
      <c r="C79" s="52" t="s">
        <v>278</v>
      </c>
      <c r="D79" s="36" t="s">
        <v>267</v>
      </c>
      <c r="E79" s="36" t="s">
        <v>267</v>
      </c>
      <c r="F79" s="36" t="s">
        <v>268</v>
      </c>
      <c r="G79" s="36" t="s">
        <v>19</v>
      </c>
      <c r="H79" s="38">
        <v>19.671473684210525</v>
      </c>
      <c r="I79" s="39">
        <v>19</v>
      </c>
      <c r="J79" s="36">
        <v>6</v>
      </c>
      <c r="K79" s="36" t="s">
        <v>20</v>
      </c>
      <c r="L79" s="36">
        <v>42221</v>
      </c>
      <c r="M79" s="47" t="s">
        <v>499</v>
      </c>
      <c r="N79" s="26"/>
      <c r="O79" s="26"/>
      <c r="P79" s="26"/>
    </row>
    <row r="80" spans="1:16" s="24" customFormat="1" ht="24.95" customHeight="1">
      <c r="B80" s="46">
        <v>2022</v>
      </c>
      <c r="C80" s="52" t="s">
        <v>484</v>
      </c>
      <c r="D80" s="36" t="s">
        <v>267</v>
      </c>
      <c r="E80" s="36" t="s">
        <v>267</v>
      </c>
      <c r="F80" s="36" t="s">
        <v>268</v>
      </c>
      <c r="G80" s="36" t="s">
        <v>19</v>
      </c>
      <c r="H80" s="38">
        <v>20.446421052631578</v>
      </c>
      <c r="I80" s="39">
        <v>6</v>
      </c>
      <c r="J80" s="36">
        <v>6</v>
      </c>
      <c r="K80" s="36" t="s">
        <v>20</v>
      </c>
      <c r="L80" s="41">
        <v>46189</v>
      </c>
      <c r="M80" s="47" t="s">
        <v>498</v>
      </c>
      <c r="N80" s="26"/>
      <c r="O80" s="26"/>
      <c r="P80" s="26"/>
    </row>
    <row r="81" spans="2:16" s="24" customFormat="1" ht="24.95" customHeight="1">
      <c r="B81" s="46">
        <v>2019</v>
      </c>
      <c r="C81" s="52" t="s">
        <v>509</v>
      </c>
      <c r="D81" s="36" t="s">
        <v>267</v>
      </c>
      <c r="E81" s="36" t="s">
        <v>267</v>
      </c>
      <c r="F81" s="36" t="s">
        <v>268</v>
      </c>
      <c r="G81" s="36" t="s">
        <v>14</v>
      </c>
      <c r="H81" s="38">
        <v>30.009368421052635</v>
      </c>
      <c r="I81" s="39">
        <v>18</v>
      </c>
      <c r="J81" s="36">
        <v>6</v>
      </c>
      <c r="K81" s="36" t="s">
        <v>20</v>
      </c>
      <c r="L81" s="36">
        <v>74395</v>
      </c>
      <c r="M81" s="47" t="s">
        <v>502</v>
      </c>
      <c r="N81" s="26"/>
      <c r="O81" s="26"/>
      <c r="P81" s="26"/>
    </row>
    <row r="82" spans="2:16" s="24" customFormat="1" ht="24.95" customHeight="1">
      <c r="B82" s="46">
        <v>2021</v>
      </c>
      <c r="C82" s="52" t="s">
        <v>269</v>
      </c>
      <c r="D82" s="36" t="s">
        <v>267</v>
      </c>
      <c r="E82" s="36" t="s">
        <v>267</v>
      </c>
      <c r="F82" s="36" t="s">
        <v>268</v>
      </c>
      <c r="G82" s="36" t="s">
        <v>14</v>
      </c>
      <c r="H82" s="38">
        <v>30.129368421052636</v>
      </c>
      <c r="I82" s="39">
        <v>35</v>
      </c>
      <c r="J82" s="36">
        <v>6</v>
      </c>
      <c r="K82" s="36" t="s">
        <v>20</v>
      </c>
      <c r="L82" s="36">
        <v>45074</v>
      </c>
      <c r="M82" s="47" t="s">
        <v>501</v>
      </c>
      <c r="N82" s="26"/>
      <c r="O82" s="26"/>
      <c r="P82" s="26"/>
    </row>
    <row r="83" spans="2:16" s="24" customFormat="1" ht="24.95" customHeight="1">
      <c r="B83" s="67">
        <v>2022</v>
      </c>
      <c r="C83" s="52" t="s">
        <v>266</v>
      </c>
      <c r="D83" s="36" t="s">
        <v>267</v>
      </c>
      <c r="E83" s="36" t="s">
        <v>267</v>
      </c>
      <c r="F83" s="36" t="s">
        <v>268</v>
      </c>
      <c r="G83" s="36" t="s">
        <v>14</v>
      </c>
      <c r="H83" s="38">
        <v>30.129473684210527</v>
      </c>
      <c r="I83" s="39">
        <v>12</v>
      </c>
      <c r="J83" s="36">
        <v>6</v>
      </c>
      <c r="K83" s="36" t="s">
        <v>20</v>
      </c>
      <c r="L83" s="36">
        <v>46069</v>
      </c>
      <c r="M83" s="47" t="s">
        <v>498</v>
      </c>
      <c r="N83" s="26"/>
      <c r="O83" s="26"/>
      <c r="P83" s="26"/>
    </row>
    <row r="84" spans="2:16" s="24" customFormat="1" ht="24.95" customHeight="1">
      <c r="B84" s="46">
        <v>2021</v>
      </c>
      <c r="C84" s="52" t="s">
        <v>279</v>
      </c>
      <c r="D84" s="36" t="s">
        <v>280</v>
      </c>
      <c r="E84" s="36" t="s">
        <v>280</v>
      </c>
      <c r="F84" s="36" t="s">
        <v>281</v>
      </c>
      <c r="G84" s="36" t="s">
        <v>19</v>
      </c>
      <c r="H84" s="38">
        <v>31.388210526315792</v>
      </c>
      <c r="I84" s="39">
        <v>15</v>
      </c>
      <c r="J84" s="36">
        <v>3</v>
      </c>
      <c r="K84" s="36" t="s">
        <v>16</v>
      </c>
      <c r="L84" s="36">
        <v>45430</v>
      </c>
      <c r="M84" s="47" t="s">
        <v>498</v>
      </c>
      <c r="N84" s="26"/>
      <c r="O84" s="26"/>
      <c r="P84" s="26"/>
    </row>
    <row r="85" spans="2:16" s="24" customFormat="1" ht="24.95" customHeight="1">
      <c r="B85" s="48">
        <v>2017</v>
      </c>
      <c r="C85" s="52" t="s">
        <v>461</v>
      </c>
      <c r="D85" s="37" t="s">
        <v>280</v>
      </c>
      <c r="E85" s="36" t="s">
        <v>280</v>
      </c>
      <c r="F85" s="37" t="s">
        <v>281</v>
      </c>
      <c r="G85" s="36" t="s">
        <v>19</v>
      </c>
      <c r="H85" s="38">
        <v>41.610105263157898</v>
      </c>
      <c r="I85" s="39">
        <v>6</v>
      </c>
      <c r="J85" s="36">
        <v>6</v>
      </c>
      <c r="K85" s="36" t="s">
        <v>20</v>
      </c>
      <c r="L85" s="40">
        <v>41196</v>
      </c>
      <c r="M85" s="47" t="s">
        <v>496</v>
      </c>
      <c r="N85" s="26"/>
      <c r="O85" s="26"/>
      <c r="P85" s="26"/>
    </row>
    <row r="86" spans="2:16" s="24" customFormat="1" ht="24.95" customHeight="1">
      <c r="B86" s="46" t="s">
        <v>95</v>
      </c>
      <c r="C86" s="52" t="s">
        <v>283</v>
      </c>
      <c r="D86" s="36" t="s">
        <v>280</v>
      </c>
      <c r="E86" s="36" t="s">
        <v>280</v>
      </c>
      <c r="F86" s="36" t="s">
        <v>281</v>
      </c>
      <c r="G86" s="36" t="s">
        <v>76</v>
      </c>
      <c r="H86" s="38">
        <v>100.33936842105264</v>
      </c>
      <c r="I86" s="39">
        <v>13</v>
      </c>
      <c r="J86" s="36">
        <v>6</v>
      </c>
      <c r="K86" s="36" t="s">
        <v>230</v>
      </c>
      <c r="L86" s="36">
        <v>43403</v>
      </c>
      <c r="M86" s="47" t="s">
        <v>498</v>
      </c>
      <c r="N86" s="26"/>
      <c r="O86" s="26"/>
      <c r="P86" s="26"/>
    </row>
    <row r="87" spans="2:16" s="24" customFormat="1" ht="24.95" customHeight="1">
      <c r="B87" s="46">
        <v>2016</v>
      </c>
      <c r="C87" s="52" t="s">
        <v>282</v>
      </c>
      <c r="D87" s="36" t="s">
        <v>280</v>
      </c>
      <c r="E87" s="36" t="s">
        <v>280</v>
      </c>
      <c r="F87" s="36" t="s">
        <v>281</v>
      </c>
      <c r="G87" s="36" t="s">
        <v>19</v>
      </c>
      <c r="H87" s="38">
        <v>105.8918947368421</v>
      </c>
      <c r="I87" s="39">
        <v>5</v>
      </c>
      <c r="J87" s="36">
        <v>1</v>
      </c>
      <c r="K87" s="36" t="s">
        <v>97</v>
      </c>
      <c r="L87" s="36">
        <v>45327</v>
      </c>
      <c r="M87" s="47" t="s">
        <v>498</v>
      </c>
      <c r="N87" s="26"/>
      <c r="O87" s="26"/>
      <c r="P87" s="26"/>
    </row>
    <row r="88" spans="2:16" s="24" customFormat="1" ht="24.95" customHeight="1">
      <c r="B88" s="46">
        <v>2018</v>
      </c>
      <c r="C88" s="52" t="s">
        <v>290</v>
      </c>
      <c r="D88" s="36" t="s">
        <v>287</v>
      </c>
      <c r="E88" s="36" t="s">
        <v>287</v>
      </c>
      <c r="F88" s="37" t="s">
        <v>288</v>
      </c>
      <c r="G88" s="36" t="s">
        <v>19</v>
      </c>
      <c r="H88" s="38">
        <v>23.556631578947371</v>
      </c>
      <c r="I88" s="39">
        <v>222</v>
      </c>
      <c r="J88" s="36">
        <v>6</v>
      </c>
      <c r="K88" s="36" t="s">
        <v>20</v>
      </c>
      <c r="L88" s="36">
        <v>7509518</v>
      </c>
      <c r="M88" s="47" t="s">
        <v>498</v>
      </c>
      <c r="N88" s="26"/>
      <c r="O88" s="26"/>
      <c r="P88" s="26"/>
    </row>
    <row r="89" spans="2:16" s="24" customFormat="1" ht="24.95" customHeight="1">
      <c r="B89" s="46">
        <v>2017</v>
      </c>
      <c r="C89" s="52" t="s">
        <v>291</v>
      </c>
      <c r="D89" s="36" t="s">
        <v>287</v>
      </c>
      <c r="E89" s="36" t="s">
        <v>287</v>
      </c>
      <c r="F89" s="37" t="s">
        <v>288</v>
      </c>
      <c r="G89" s="36" t="s">
        <v>19</v>
      </c>
      <c r="H89" s="38">
        <v>24.09042105263158</v>
      </c>
      <c r="I89" s="39">
        <v>30</v>
      </c>
      <c r="J89" s="36">
        <v>6</v>
      </c>
      <c r="K89" s="36" t="s">
        <v>20</v>
      </c>
      <c r="L89" s="36">
        <v>7509617</v>
      </c>
      <c r="M89" s="47" t="s">
        <v>498</v>
      </c>
      <c r="N89" s="26"/>
      <c r="O89" s="26"/>
      <c r="P89" s="26"/>
    </row>
    <row r="90" spans="2:16" s="24" customFormat="1" ht="24.95" customHeight="1" thickBot="1">
      <c r="B90" s="68">
        <v>2009</v>
      </c>
      <c r="C90" s="54" t="s">
        <v>303</v>
      </c>
      <c r="D90" s="49" t="s">
        <v>293</v>
      </c>
      <c r="E90" s="49" t="s">
        <v>294</v>
      </c>
      <c r="F90" s="49" t="s">
        <v>295</v>
      </c>
      <c r="G90" s="49" t="s">
        <v>19</v>
      </c>
      <c r="H90" s="50">
        <v>103.73831578947367</v>
      </c>
      <c r="I90" s="51">
        <v>2</v>
      </c>
      <c r="J90" s="49">
        <v>12</v>
      </c>
      <c r="K90" s="49" t="s">
        <v>74</v>
      </c>
      <c r="L90" s="49">
        <v>41810</v>
      </c>
      <c r="M90" s="66" t="s">
        <v>493</v>
      </c>
      <c r="N90" s="26"/>
      <c r="O90" s="26"/>
      <c r="P90" s="26"/>
    </row>
    <row r="93" spans="2:16" s="24" customFormat="1" ht="27" customHeight="1">
      <c r="M93" s="35"/>
    </row>
    <row r="94" spans="2:16" s="24" customFormat="1" ht="27" customHeight="1">
      <c r="M94" s="35"/>
    </row>
    <row r="95" spans="2:16" s="24" customFormat="1" ht="27" customHeight="1">
      <c r="M95" s="35"/>
    </row>
    <row r="96" spans="2:16" s="24" customFormat="1" ht="27" customHeight="1">
      <c r="M96" s="35"/>
    </row>
    <row r="97" spans="13:13" s="24" customFormat="1" ht="27" customHeight="1">
      <c r="M97" s="35"/>
    </row>
    <row r="98" spans="13:13" s="24" customFormat="1" ht="27" customHeight="1">
      <c r="M98" s="35"/>
    </row>
    <row r="99" spans="13:13" s="24" customFormat="1" ht="27" customHeight="1">
      <c r="M99" s="35"/>
    </row>
    <row r="100" spans="13:13" s="24" customFormat="1" ht="27" customHeight="1">
      <c r="M100" s="35"/>
    </row>
    <row r="101" spans="13:13" s="24" customFormat="1" ht="27" customHeight="1">
      <c r="M101" s="35"/>
    </row>
    <row r="102" spans="13:13" s="24" customFormat="1" ht="27" customHeight="1">
      <c r="M102" s="35"/>
    </row>
    <row r="103" spans="13:13" s="24" customFormat="1" ht="27" customHeight="1">
      <c r="M103" s="35"/>
    </row>
    <row r="104" spans="13:13" s="24" customFormat="1" ht="27" customHeight="1">
      <c r="M104" s="35"/>
    </row>
    <row r="105" spans="13:13" s="24" customFormat="1" ht="27" customHeight="1">
      <c r="M105" s="35"/>
    </row>
    <row r="106" spans="13:13" s="24" customFormat="1" ht="27" customHeight="1">
      <c r="M106" s="35"/>
    </row>
    <row r="107" spans="13:13" s="24" customFormat="1" ht="27" customHeight="1">
      <c r="M107" s="35"/>
    </row>
    <row r="108" spans="13:13" s="24" customFormat="1" ht="27" customHeight="1">
      <c r="M108" s="35"/>
    </row>
    <row r="109" spans="13:13" s="24" customFormat="1" ht="27" customHeight="1">
      <c r="M109" s="35"/>
    </row>
    <row r="110" spans="13:13" s="24" customFormat="1" ht="27" customHeight="1">
      <c r="M110" s="35"/>
    </row>
    <row r="111" spans="13:13" s="24" customFormat="1" ht="27" customHeight="1">
      <c r="M111" s="35"/>
    </row>
    <row r="112" spans="13:13" s="24" customFormat="1" ht="27" customHeight="1">
      <c r="M112" s="35"/>
    </row>
    <row r="113" spans="13:13" s="24" customFormat="1" ht="27" customHeight="1">
      <c r="M113" s="35"/>
    </row>
    <row r="114" spans="13:13" s="24" customFormat="1" ht="27" customHeight="1">
      <c r="M114" s="35"/>
    </row>
    <row r="115" spans="13:13" s="24" customFormat="1" ht="27" customHeight="1">
      <c r="M115" s="35"/>
    </row>
    <row r="116" spans="13:13" s="24" customFormat="1" ht="27" customHeight="1">
      <c r="M116" s="35"/>
    </row>
  </sheetData>
  <sheetProtection selectLockedCells="1" selectUnlockedCells="1"/>
  <autoFilter ref="B2:M90" xr:uid="{2E4D4557-56E0-45D9-9C01-F9ACC5255AF5}">
    <sortState xmlns:xlrd2="http://schemas.microsoft.com/office/spreadsheetml/2017/richdata2" ref="B3:M90">
      <sortCondition ref="F3:F90"/>
      <sortCondition ref="E3:E90"/>
      <sortCondition ref="D3:D90"/>
      <sortCondition ref="H3:H90"/>
    </sortState>
  </autoFilter>
  <sortState xmlns:xlrd2="http://schemas.microsoft.com/office/spreadsheetml/2017/richdata2" ref="B4:M90">
    <sortCondition ref="F4:F90"/>
    <sortCondition ref="E4:E90"/>
    <sortCondition ref="D4:D90"/>
    <sortCondition ref="C4:C90"/>
    <sortCondition ref="B4:B90"/>
  </sortState>
  <mergeCells count="1">
    <mergeCell ref="B1:M1"/>
  </mergeCells>
  <phoneticPr fontId="14" type="noConversion"/>
  <conditionalFormatting sqref="L70:L77">
    <cfRule type="duplicateValues" dxfId="11" priority="226"/>
  </conditionalFormatting>
  <conditionalFormatting sqref="L92:L1048576 L78:L90 L2 L4:L69">
    <cfRule type="duplicateValues" dxfId="10" priority="187"/>
  </conditionalFormatting>
  <conditionalFormatting sqref="M90">
    <cfRule type="duplicateValues" dxfId="9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sheetPr filterMode="1"/>
  <dimension ref="A1:N289"/>
  <sheetViews>
    <sheetView zoomScale="80" zoomScaleNormal="80" workbookViewId="0">
      <selection activeCell="A31" sqref="A31:XFD273"/>
    </sheetView>
  </sheetViews>
  <sheetFormatPr defaultColWidth="95.28515625" defaultRowHeight="15"/>
  <cols>
    <col min="1" max="1" width="12" bestFit="1" customWidth="1"/>
    <col min="2" max="2" width="14.42578125" bestFit="1" customWidth="1"/>
    <col min="3" max="3" width="80.14062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42578125" bestFit="1" customWidth="1"/>
    <col min="8" max="8" width="27.140625" bestFit="1" customWidth="1"/>
    <col min="9" max="9" width="16.28515625" bestFit="1" customWidth="1"/>
    <col min="10" max="10" width="10.140625" bestFit="1" customWidth="1"/>
    <col min="11" max="11" width="12" bestFit="1" customWidth="1"/>
    <col min="12" max="12" width="14.42578125" bestFit="1" customWidth="1"/>
    <col min="13" max="13" width="55" bestFit="1" customWidth="1"/>
    <col min="14" max="14" width="9.855468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4" t="s">
        <v>11</v>
      </c>
    </row>
    <row r="2" spans="1:14" s="24" customFormat="1" ht="30" hidden="1" customHeight="1">
      <c r="A2" s="24">
        <v>42311</v>
      </c>
      <c r="B2" s="25">
        <v>2018</v>
      </c>
      <c r="C2" s="27" t="s">
        <v>306</v>
      </c>
      <c r="D2" s="25" t="s">
        <v>12</v>
      </c>
      <c r="E2" s="25" t="s">
        <v>12</v>
      </c>
      <c r="F2" s="25" t="s">
        <v>13</v>
      </c>
      <c r="G2" s="25" t="s">
        <v>19</v>
      </c>
      <c r="H2" s="28">
        <v>242.45</v>
      </c>
      <c r="I2" s="30" t="e">
        <v>#N/A</v>
      </c>
      <c r="J2" s="29">
        <v>1</v>
      </c>
      <c r="K2" s="25" t="s">
        <v>20</v>
      </c>
      <c r="L2" s="25">
        <v>42311</v>
      </c>
      <c r="M2" s="27" t="s">
        <v>308</v>
      </c>
      <c r="N2" s="24" t="e">
        <f>VLOOKUP(L2,'Fine Wine'!$L$79:$L$90,1,0)</f>
        <v>#N/A</v>
      </c>
    </row>
    <row r="3" spans="1:14" s="24" customFormat="1" ht="30" hidden="1" customHeight="1">
      <c r="A3" s="24">
        <v>76469</v>
      </c>
      <c r="B3" s="25">
        <v>2011</v>
      </c>
      <c r="C3" s="27" t="s">
        <v>309</v>
      </c>
      <c r="D3" s="25" t="s">
        <v>310</v>
      </c>
      <c r="E3" s="25" t="s">
        <v>65</v>
      </c>
      <c r="F3" s="25" t="s">
        <v>66</v>
      </c>
      <c r="G3" s="25" t="s">
        <v>19</v>
      </c>
      <c r="H3" s="28">
        <v>31.57484083813312</v>
      </c>
      <c r="I3" s="30" t="e">
        <v>#N/A</v>
      </c>
      <c r="J3" s="29">
        <v>6</v>
      </c>
      <c r="K3" s="25" t="s">
        <v>20</v>
      </c>
      <c r="L3" s="25">
        <v>76469</v>
      </c>
      <c r="M3" s="27" t="s">
        <v>70</v>
      </c>
      <c r="N3" s="24" t="e">
        <f>VLOOKUP(L3,'Fine Wine'!$L$79:$L$90,1,0)</f>
        <v>#N/A</v>
      </c>
    </row>
    <row r="4" spans="1:14" s="24" customFormat="1" ht="30" hidden="1" customHeight="1">
      <c r="A4" s="24">
        <v>44414</v>
      </c>
      <c r="B4" s="25">
        <v>2015</v>
      </c>
      <c r="C4" s="27" t="s">
        <v>311</v>
      </c>
      <c r="D4" s="25" t="s">
        <v>252</v>
      </c>
      <c r="E4" s="25" t="s">
        <v>235</v>
      </c>
      <c r="F4" s="25" t="s">
        <v>236</v>
      </c>
      <c r="G4" s="25" t="s">
        <v>19</v>
      </c>
      <c r="H4" s="28">
        <v>80.152133333333339</v>
      </c>
      <c r="I4" s="30" t="e">
        <v>#N/A</v>
      </c>
      <c r="J4" s="29">
        <v>6</v>
      </c>
      <c r="K4" s="25" t="s">
        <v>20</v>
      </c>
      <c r="L4" s="25">
        <v>44414</v>
      </c>
      <c r="M4" s="27"/>
      <c r="N4" s="24" t="e">
        <f>VLOOKUP(L4,'Fine Wine'!$L$79:$L$90,1,0)</f>
        <v>#N/A</v>
      </c>
    </row>
    <row r="5" spans="1:14" s="24" customFormat="1" ht="30" hidden="1" customHeight="1">
      <c r="A5" s="24">
        <v>43077</v>
      </c>
      <c r="B5" s="25">
        <v>2020</v>
      </c>
      <c r="C5" s="27" t="s">
        <v>21</v>
      </c>
      <c r="D5" s="25" t="s">
        <v>12</v>
      </c>
      <c r="E5" s="25" t="s">
        <v>12</v>
      </c>
      <c r="F5" s="25" t="s">
        <v>13</v>
      </c>
      <c r="G5" s="25" t="s">
        <v>19</v>
      </c>
      <c r="H5" s="28">
        <v>188.36906666666667</v>
      </c>
      <c r="I5" s="30">
        <v>2</v>
      </c>
      <c r="J5" s="29">
        <v>1</v>
      </c>
      <c r="K5" s="25" t="s">
        <v>25</v>
      </c>
      <c r="L5" s="25">
        <v>43077</v>
      </c>
      <c r="M5" s="27"/>
      <c r="N5" s="24" t="e">
        <f>VLOOKUP(L5,'Fine Wine'!$L$79:$L$90,1,0)</f>
        <v>#N/A</v>
      </c>
    </row>
    <row r="6" spans="1:14" s="24" customFormat="1" ht="30" hidden="1" customHeight="1">
      <c r="A6" s="24">
        <v>45304</v>
      </c>
      <c r="B6" s="25">
        <v>2020</v>
      </c>
      <c r="C6" s="27" t="s">
        <v>312</v>
      </c>
      <c r="D6" s="25" t="s">
        <v>90</v>
      </c>
      <c r="E6" s="25" t="s">
        <v>81</v>
      </c>
      <c r="F6" s="25" t="s">
        <v>66</v>
      </c>
      <c r="G6" s="25" t="s">
        <v>14</v>
      </c>
      <c r="H6" s="28">
        <v>73.752133333333333</v>
      </c>
      <c r="I6" s="30">
        <v>0</v>
      </c>
      <c r="J6" s="29">
        <v>6</v>
      </c>
      <c r="K6" s="25" t="s">
        <v>20</v>
      </c>
      <c r="L6" s="25">
        <v>45304</v>
      </c>
      <c r="M6" s="27"/>
      <c r="N6" s="24" t="e">
        <f>VLOOKUP(L6,'Fine Wine'!$L$79:$L$90,1,0)</f>
        <v>#N/A</v>
      </c>
    </row>
    <row r="7" spans="1:14" s="24" customFormat="1" ht="30" hidden="1" customHeight="1">
      <c r="A7" s="24">
        <v>43066</v>
      </c>
      <c r="B7" s="25">
        <v>1985</v>
      </c>
      <c r="C7" s="27" t="s">
        <v>313</v>
      </c>
      <c r="D7" s="25"/>
      <c r="E7" s="25"/>
      <c r="F7" s="25" t="s">
        <v>66</v>
      </c>
      <c r="G7" s="25" t="s">
        <v>14</v>
      </c>
      <c r="H7" s="28">
        <v>148.03933333333333</v>
      </c>
      <c r="I7" s="30"/>
      <c r="J7" s="29">
        <v>1</v>
      </c>
      <c r="K7" s="25" t="s">
        <v>97</v>
      </c>
      <c r="L7" s="25">
        <v>43066</v>
      </c>
      <c r="M7" s="27"/>
      <c r="N7" s="24" t="e">
        <f>VLOOKUP(L7,'Fine Wine'!$L$79:$L$90,1,0)</f>
        <v>#N/A</v>
      </c>
    </row>
    <row r="8" spans="1:14" s="24" customFormat="1" ht="30" hidden="1" customHeight="1">
      <c r="A8" s="24">
        <v>42583</v>
      </c>
      <c r="B8" s="25">
        <v>2020</v>
      </c>
      <c r="C8" s="27" t="s">
        <v>314</v>
      </c>
      <c r="D8" s="25"/>
      <c r="E8" s="25"/>
      <c r="F8" s="25" t="s">
        <v>268</v>
      </c>
      <c r="G8" s="25" t="s">
        <v>14</v>
      </c>
      <c r="H8" s="28">
        <v>83.366133333333337</v>
      </c>
      <c r="I8" s="30"/>
      <c r="J8" s="29">
        <v>1</v>
      </c>
      <c r="K8" s="25" t="s">
        <v>315</v>
      </c>
      <c r="L8" s="25">
        <v>42583</v>
      </c>
      <c r="M8" s="27"/>
      <c r="N8" s="24" t="e">
        <f>VLOOKUP(L8,'Fine Wine'!$L$79:$L$90,1,0)</f>
        <v>#N/A</v>
      </c>
    </row>
    <row r="9" spans="1:14" s="24" customFormat="1" ht="30" hidden="1" customHeight="1">
      <c r="A9" s="24">
        <v>42366</v>
      </c>
      <c r="B9" s="25">
        <v>2018</v>
      </c>
      <c r="C9" s="27" t="s">
        <v>258</v>
      </c>
      <c r="D9" s="25"/>
      <c r="E9" s="25"/>
      <c r="F9" s="25" t="s">
        <v>236</v>
      </c>
      <c r="G9" s="25" t="s">
        <v>19</v>
      </c>
      <c r="H9" s="28">
        <v>109.8372</v>
      </c>
      <c r="I9" s="30"/>
      <c r="J9" s="29">
        <v>1</v>
      </c>
      <c r="K9" s="25" t="s">
        <v>257</v>
      </c>
      <c r="L9" s="25">
        <v>42366</v>
      </c>
      <c r="M9" s="27"/>
      <c r="N9" s="24" t="e">
        <f>VLOOKUP(L9,'Fine Wine'!$L$79:$L$90,1,0)</f>
        <v>#N/A</v>
      </c>
    </row>
    <row r="10" spans="1:14" s="24" customFormat="1" ht="30" hidden="1" customHeight="1">
      <c r="A10" s="24">
        <v>45492</v>
      </c>
      <c r="B10" s="25">
        <v>2019</v>
      </c>
      <c r="C10" s="27" t="s">
        <v>316</v>
      </c>
      <c r="D10" s="25"/>
      <c r="E10" s="25"/>
      <c r="F10" s="25" t="s">
        <v>236</v>
      </c>
      <c r="G10" s="25" t="s">
        <v>19</v>
      </c>
      <c r="H10" s="28">
        <v>107.498</v>
      </c>
      <c r="I10" s="30"/>
      <c r="J10" s="29">
        <v>1</v>
      </c>
      <c r="K10" s="25" t="s">
        <v>257</v>
      </c>
      <c r="L10" s="25">
        <v>45492</v>
      </c>
      <c r="M10" s="27"/>
      <c r="N10" s="24" t="e">
        <f>VLOOKUP(L10,'Fine Wine'!$L$79:$L$90,1,0)</f>
        <v>#N/A</v>
      </c>
    </row>
    <row r="11" spans="1:14" s="24" customFormat="1" ht="30" hidden="1" customHeight="1">
      <c r="A11" s="24">
        <v>43986</v>
      </c>
      <c r="B11" s="25">
        <v>2018</v>
      </c>
      <c r="C11" s="27" t="s">
        <v>317</v>
      </c>
      <c r="D11" s="25"/>
      <c r="E11" s="25"/>
      <c r="F11" s="25" t="s">
        <v>236</v>
      </c>
      <c r="G11" s="25" t="s">
        <v>19</v>
      </c>
      <c r="H11" s="28">
        <v>68.492800000000003</v>
      </c>
      <c r="I11" s="30"/>
      <c r="J11" s="29">
        <v>6</v>
      </c>
      <c r="K11" s="25" t="s">
        <v>20</v>
      </c>
      <c r="L11" s="25">
        <v>43986</v>
      </c>
      <c r="M11" s="27"/>
      <c r="N11" s="24" t="e">
        <f>VLOOKUP(L11,'Fine Wine'!$L$79:$L$90,1,0)</f>
        <v>#N/A</v>
      </c>
    </row>
    <row r="12" spans="1:14" s="24" customFormat="1" ht="30" hidden="1" customHeight="1">
      <c r="A12" s="24">
        <v>42342</v>
      </c>
      <c r="B12" s="25">
        <v>2018</v>
      </c>
      <c r="C12" s="27" t="s">
        <v>318</v>
      </c>
      <c r="D12" s="25"/>
      <c r="E12" s="25"/>
      <c r="F12" s="25" t="s">
        <v>236</v>
      </c>
      <c r="G12" s="25" t="s">
        <v>19</v>
      </c>
      <c r="H12" s="28">
        <v>167.1472</v>
      </c>
      <c r="I12" s="30"/>
      <c r="J12" s="29">
        <v>1</v>
      </c>
      <c r="K12" s="25" t="s">
        <v>257</v>
      </c>
      <c r="L12" s="25">
        <v>42342</v>
      </c>
      <c r="M12" s="27"/>
      <c r="N12" s="24" t="e">
        <f>VLOOKUP(L12,'Fine Wine'!$L$79:$L$90,1,0)</f>
        <v>#N/A</v>
      </c>
    </row>
    <row r="13" spans="1:14" s="24" customFormat="1" ht="30" hidden="1" customHeight="1">
      <c r="A13" s="24">
        <v>44648</v>
      </c>
      <c r="B13" s="25">
        <v>2019</v>
      </c>
      <c r="C13" s="27" t="s">
        <v>319</v>
      </c>
      <c r="D13" s="25"/>
      <c r="E13" s="25"/>
      <c r="F13" s="25" t="s">
        <v>281</v>
      </c>
      <c r="G13" s="25" t="s">
        <v>19</v>
      </c>
      <c r="H13" s="28">
        <v>39.758400000000002</v>
      </c>
      <c r="I13" s="30"/>
      <c r="J13" s="29">
        <v>3</v>
      </c>
      <c r="K13" s="25" t="s">
        <v>16</v>
      </c>
      <c r="L13" s="25">
        <v>44648</v>
      </c>
      <c r="M13" s="27"/>
      <c r="N13" s="24" t="e">
        <f>VLOOKUP(L13,'Fine Wine'!$L$79:$L$90,1,0)</f>
        <v>#N/A</v>
      </c>
    </row>
    <row r="14" spans="1:14" s="24" customFormat="1" ht="30" hidden="1" customHeight="1">
      <c r="A14" s="24">
        <v>45327</v>
      </c>
      <c r="B14" s="25">
        <v>2016</v>
      </c>
      <c r="C14" s="27" t="s">
        <v>282</v>
      </c>
      <c r="D14" s="25"/>
      <c r="E14" s="25"/>
      <c r="F14" s="25" t="s">
        <v>281</v>
      </c>
      <c r="G14" s="25" t="s">
        <v>19</v>
      </c>
      <c r="H14" s="28">
        <v>134.12973333333332</v>
      </c>
      <c r="I14" s="30"/>
      <c r="J14" s="29">
        <v>1</v>
      </c>
      <c r="K14" s="25" t="s">
        <v>97</v>
      </c>
      <c r="L14" s="25">
        <v>45327</v>
      </c>
      <c r="M14" s="27"/>
      <c r="N14" s="24">
        <f>VLOOKUP(L14,'Fine Wine'!$L$79:$L$90,1,0)</f>
        <v>45327</v>
      </c>
    </row>
    <row r="15" spans="1:14" s="24" customFormat="1" ht="30" hidden="1" customHeight="1">
      <c r="A15" s="24">
        <v>45410</v>
      </c>
      <c r="B15" s="25">
        <v>2021</v>
      </c>
      <c r="C15" s="27" t="s">
        <v>320</v>
      </c>
      <c r="D15" s="25"/>
      <c r="E15" s="25"/>
      <c r="F15" s="25" t="s">
        <v>216</v>
      </c>
      <c r="G15" s="25" t="s">
        <v>14</v>
      </c>
      <c r="H15" s="28">
        <v>37.4328</v>
      </c>
      <c r="I15" s="30"/>
      <c r="J15" s="29">
        <v>6</v>
      </c>
      <c r="K15" s="25" t="s">
        <v>20</v>
      </c>
      <c r="L15" s="25">
        <v>45410</v>
      </c>
      <c r="M15" s="27"/>
      <c r="N15" s="24" t="e">
        <f>VLOOKUP(L15,'Fine Wine'!$L$79:$L$90,1,0)</f>
        <v>#N/A</v>
      </c>
    </row>
    <row r="16" spans="1:14" s="24" customFormat="1" ht="30" hidden="1" customHeight="1">
      <c r="A16" s="24">
        <v>44588</v>
      </c>
      <c r="B16" s="25">
        <v>2020</v>
      </c>
      <c r="C16" s="27" t="s">
        <v>321</v>
      </c>
      <c r="D16" s="25"/>
      <c r="E16" s="25"/>
      <c r="F16" s="25" t="s">
        <v>13</v>
      </c>
      <c r="G16" s="25" t="s">
        <v>19</v>
      </c>
      <c r="H16" s="28">
        <v>319.92199999999997</v>
      </c>
      <c r="I16" s="30"/>
      <c r="J16" s="29">
        <v>1</v>
      </c>
      <c r="K16" s="25" t="s">
        <v>25</v>
      </c>
      <c r="L16" s="25">
        <v>44588</v>
      </c>
      <c r="M16" s="27"/>
      <c r="N16" s="24" t="e">
        <f>VLOOKUP(L16,'Fine Wine'!$L$79:$L$90,1,0)</f>
        <v>#N/A</v>
      </c>
    </row>
    <row r="17" spans="1:14" s="24" customFormat="1" ht="30" hidden="1" customHeight="1">
      <c r="A17" s="24">
        <v>76142</v>
      </c>
      <c r="B17" s="25">
        <v>2018</v>
      </c>
      <c r="C17" s="27" t="s">
        <v>322</v>
      </c>
      <c r="D17" s="25"/>
      <c r="E17" s="25"/>
      <c r="F17" s="25" t="s">
        <v>13</v>
      </c>
      <c r="G17" s="25" t="s">
        <v>19</v>
      </c>
      <c r="H17" s="28">
        <v>44.522399999999998</v>
      </c>
      <c r="I17" s="30"/>
      <c r="J17" s="29">
        <v>3</v>
      </c>
      <c r="K17" s="25" t="s">
        <v>16</v>
      </c>
      <c r="L17" s="25">
        <v>76142</v>
      </c>
      <c r="M17" s="27"/>
      <c r="N17" s="24" t="e">
        <f>VLOOKUP(L17,'Fine Wine'!$L$79:$L$90,1,0)</f>
        <v>#N/A</v>
      </c>
    </row>
    <row r="18" spans="1:14" s="24" customFormat="1" ht="30" hidden="1" customHeight="1">
      <c r="A18" s="24">
        <v>44364</v>
      </c>
      <c r="B18" s="25">
        <v>2019</v>
      </c>
      <c r="C18" s="27" t="s">
        <v>323</v>
      </c>
      <c r="D18" s="25"/>
      <c r="E18" s="25"/>
      <c r="F18" s="25" t="s">
        <v>13</v>
      </c>
      <c r="G18" s="25" t="s">
        <v>19</v>
      </c>
      <c r="H18" s="28">
        <v>145.44200000000001</v>
      </c>
      <c r="I18" s="30"/>
      <c r="J18" s="29">
        <v>1</v>
      </c>
      <c r="K18" s="25" t="s">
        <v>324</v>
      </c>
      <c r="L18" s="25">
        <v>44364</v>
      </c>
      <c r="M18" s="27"/>
      <c r="N18" s="24" t="e">
        <f>VLOOKUP(L18,'Fine Wine'!$L$79:$L$90,1,0)</f>
        <v>#N/A</v>
      </c>
    </row>
    <row r="19" spans="1:14" s="24" customFormat="1" ht="30" hidden="1" customHeight="1">
      <c r="A19" s="24">
        <v>44372</v>
      </c>
      <c r="B19" s="25">
        <v>2019</v>
      </c>
      <c r="C19" s="27" t="s">
        <v>325</v>
      </c>
      <c r="D19" s="25"/>
      <c r="E19" s="25"/>
      <c r="F19" s="25" t="s">
        <v>13</v>
      </c>
      <c r="G19" s="25" t="s">
        <v>19</v>
      </c>
      <c r="H19" s="28">
        <v>100.0788</v>
      </c>
      <c r="I19" s="30"/>
      <c r="J19" s="29">
        <v>1</v>
      </c>
      <c r="K19" s="25" t="s">
        <v>257</v>
      </c>
      <c r="L19" s="25">
        <v>44372</v>
      </c>
      <c r="M19" s="27"/>
      <c r="N19" s="24" t="e">
        <f>VLOOKUP(L19,'Fine Wine'!$L$79:$L$90,1,0)</f>
        <v>#N/A</v>
      </c>
    </row>
    <row r="20" spans="1:14" s="24" customFormat="1" ht="30" hidden="1" customHeight="1">
      <c r="A20" s="24">
        <v>44363</v>
      </c>
      <c r="B20" s="25">
        <v>2019</v>
      </c>
      <c r="C20" s="27" t="s">
        <v>326</v>
      </c>
      <c r="D20" s="25"/>
      <c r="E20" s="25"/>
      <c r="F20" s="25" t="s">
        <v>13</v>
      </c>
      <c r="G20" s="25" t="s">
        <v>19</v>
      </c>
      <c r="H20" s="28">
        <v>74.745466666666672</v>
      </c>
      <c r="I20" s="30"/>
      <c r="J20" s="29">
        <v>1</v>
      </c>
      <c r="K20" s="25" t="s">
        <v>257</v>
      </c>
      <c r="L20" s="25">
        <v>44363</v>
      </c>
      <c r="M20" s="27"/>
      <c r="N20" s="24" t="e">
        <f>VLOOKUP(L20,'Fine Wine'!$L$79:$L$90,1,0)</f>
        <v>#N/A</v>
      </c>
    </row>
    <row r="21" spans="1:14" s="24" customFormat="1" ht="30" hidden="1" customHeight="1">
      <c r="A21" s="24">
        <v>45296</v>
      </c>
      <c r="B21" s="25">
        <v>1994</v>
      </c>
      <c r="C21" s="27" t="s">
        <v>327</v>
      </c>
      <c r="D21" s="25"/>
      <c r="E21" s="25"/>
      <c r="F21" s="25" t="s">
        <v>288</v>
      </c>
      <c r="G21" s="25" t="s">
        <v>19</v>
      </c>
      <c r="H21" s="28">
        <v>182.04253333333335</v>
      </c>
      <c r="I21" s="30"/>
      <c r="J21" s="29">
        <v>3</v>
      </c>
      <c r="K21" s="25" t="s">
        <v>16</v>
      </c>
      <c r="L21" s="25">
        <v>45296</v>
      </c>
      <c r="M21" s="27"/>
      <c r="N21" s="24" t="e">
        <f>VLOOKUP(L21,'Fine Wine'!$L$79:$L$90,1,0)</f>
        <v>#N/A</v>
      </c>
    </row>
    <row r="22" spans="1:14" s="24" customFormat="1" ht="30" hidden="1" customHeight="1">
      <c r="A22" s="24">
        <v>45721</v>
      </c>
      <c r="B22" s="25">
        <v>2016</v>
      </c>
      <c r="C22" s="27" t="s">
        <v>328</v>
      </c>
      <c r="D22" s="25"/>
      <c r="E22" s="25"/>
      <c r="F22" s="25" t="s">
        <v>288</v>
      </c>
      <c r="G22" s="25" t="s">
        <v>19</v>
      </c>
      <c r="H22" s="28">
        <v>145.9468</v>
      </c>
      <c r="I22" s="30"/>
      <c r="J22" s="29">
        <v>2</v>
      </c>
      <c r="K22" s="25" t="s">
        <v>241</v>
      </c>
      <c r="L22" s="25">
        <v>45721</v>
      </c>
      <c r="M22" s="27"/>
      <c r="N22" s="24" t="e">
        <f>VLOOKUP(L22,'Fine Wine'!$L$79:$L$90,1,0)</f>
        <v>#N/A</v>
      </c>
    </row>
    <row r="23" spans="1:14" s="24" customFormat="1" ht="30" hidden="1" customHeight="1">
      <c r="A23" s="24">
        <v>45298</v>
      </c>
      <c r="B23" s="25" t="s">
        <v>329</v>
      </c>
      <c r="C23" s="27" t="s">
        <v>330</v>
      </c>
      <c r="D23" s="25"/>
      <c r="E23" s="25"/>
      <c r="F23" s="25" t="s">
        <v>288</v>
      </c>
      <c r="G23" s="25" t="s">
        <v>19</v>
      </c>
      <c r="H23" s="28">
        <v>144.61573333333334</v>
      </c>
      <c r="I23" s="30"/>
      <c r="J23" s="29">
        <v>3</v>
      </c>
      <c r="K23" s="25" t="s">
        <v>16</v>
      </c>
      <c r="L23" s="25">
        <v>45298</v>
      </c>
      <c r="M23" s="27"/>
      <c r="N23" s="24" t="e">
        <f>VLOOKUP(L23,'Fine Wine'!$L$79:$L$90,1,0)</f>
        <v>#N/A</v>
      </c>
    </row>
    <row r="24" spans="1:14" s="24" customFormat="1" ht="30" hidden="1" customHeight="1">
      <c r="A24" s="24">
        <v>45656</v>
      </c>
      <c r="B24" s="25">
        <v>2020</v>
      </c>
      <c r="C24" s="27" t="s">
        <v>331</v>
      </c>
      <c r="D24" s="25"/>
      <c r="E24" s="25"/>
      <c r="F24" s="25" t="s">
        <v>56</v>
      </c>
      <c r="G24" s="25" t="s">
        <v>19</v>
      </c>
      <c r="H24" s="28">
        <v>97.481999999999985</v>
      </c>
      <c r="I24" s="30"/>
      <c r="J24" s="29">
        <v>6</v>
      </c>
      <c r="K24" s="25" t="s">
        <v>20</v>
      </c>
      <c r="L24" s="25">
        <v>45656</v>
      </c>
      <c r="M24" s="27"/>
      <c r="N24" s="24" t="e">
        <f>VLOOKUP(L24,'Fine Wine'!$L$79:$L$90,1,0)</f>
        <v>#N/A</v>
      </c>
    </row>
    <row r="25" spans="1:14" s="24" customFormat="1" ht="30" hidden="1" customHeight="1">
      <c r="A25" s="24">
        <v>43708</v>
      </c>
      <c r="B25" s="25">
        <v>2000</v>
      </c>
      <c r="C25" s="27" t="s">
        <v>332</v>
      </c>
      <c r="D25" s="25" t="s">
        <v>12</v>
      </c>
      <c r="E25" s="25" t="s">
        <v>12</v>
      </c>
      <c r="F25" s="25" t="s">
        <v>13</v>
      </c>
      <c r="G25" s="25" t="s">
        <v>19</v>
      </c>
      <c r="H25" s="28">
        <v>83.557937809873792</v>
      </c>
      <c r="I25" s="30" t="e">
        <f>VLOOKUP(L25,#REF!,7,FALSE)*J25</f>
        <v>#REF!</v>
      </c>
      <c r="J25" s="29">
        <v>6</v>
      </c>
      <c r="K25" s="25" t="s">
        <v>20</v>
      </c>
      <c r="L25" s="25">
        <v>43708</v>
      </c>
      <c r="M25" s="27"/>
      <c r="N25" s="24" t="e">
        <f>VLOOKUP(L25,'Fine Wine'!$L$79:$L$90,1,0)</f>
        <v>#N/A</v>
      </c>
    </row>
    <row r="26" spans="1:14" s="24" customFormat="1" ht="30" hidden="1" customHeight="1">
      <c r="A26" s="24">
        <v>43714</v>
      </c>
      <c r="B26" s="25">
        <v>2004</v>
      </c>
      <c r="C26" s="27" t="s">
        <v>23</v>
      </c>
      <c r="D26" s="25" t="s">
        <v>12</v>
      </c>
      <c r="E26" s="25" t="s">
        <v>12</v>
      </c>
      <c r="F26" s="25" t="s">
        <v>13</v>
      </c>
      <c r="G26" s="25" t="s">
        <v>19</v>
      </c>
      <c r="H26" s="28">
        <v>744.4154703615684</v>
      </c>
      <c r="I26" s="30" t="e">
        <f>VLOOKUP(L26,#REF!,7,FALSE)*J26</f>
        <v>#REF!</v>
      </c>
      <c r="J26" s="29">
        <v>1</v>
      </c>
      <c r="K26" s="25" t="s">
        <v>28</v>
      </c>
      <c r="L26" s="25">
        <v>43714</v>
      </c>
      <c r="M26" s="27"/>
      <c r="N26" s="24" t="e">
        <f>VLOOKUP(L26,'Fine Wine'!$L$79:$L$90,1,0)</f>
        <v>#N/A</v>
      </c>
    </row>
    <row r="27" spans="1:14" s="24" customFormat="1" ht="30" hidden="1" customHeight="1">
      <c r="A27" s="24">
        <v>74629</v>
      </c>
      <c r="B27" s="25">
        <v>2010</v>
      </c>
      <c r="C27" s="27" t="s">
        <v>333</v>
      </c>
      <c r="D27" s="25" t="s">
        <v>12</v>
      </c>
      <c r="E27" s="25" t="s">
        <v>12</v>
      </c>
      <c r="F27" s="25" t="s">
        <v>13</v>
      </c>
      <c r="G27" s="25" t="s">
        <v>19</v>
      </c>
      <c r="H27" s="28">
        <v>78.126400000000004</v>
      </c>
      <c r="I27" s="30" t="e">
        <f>VLOOKUP(L27,#REF!,7,FALSE)*J27</f>
        <v>#REF!</v>
      </c>
      <c r="J27" s="29">
        <v>6</v>
      </c>
      <c r="K27" s="25" t="s">
        <v>20</v>
      </c>
      <c r="L27" s="25">
        <v>74629</v>
      </c>
      <c r="M27" s="27"/>
      <c r="N27" s="24" t="e">
        <f>VLOOKUP(L27,'Fine Wine'!$L$79:$L$90,1,0)</f>
        <v>#N/A</v>
      </c>
    </row>
    <row r="28" spans="1:14" s="24" customFormat="1" ht="30" hidden="1" customHeight="1">
      <c r="A28" s="24">
        <v>4299720</v>
      </c>
      <c r="B28" s="25">
        <v>2020</v>
      </c>
      <c r="C28" s="27" t="s">
        <v>51</v>
      </c>
      <c r="D28" s="25" t="s">
        <v>50</v>
      </c>
      <c r="E28" s="25" t="s">
        <v>50</v>
      </c>
      <c r="F28" s="25" t="s">
        <v>50</v>
      </c>
      <c r="G28" s="25" t="s">
        <v>19</v>
      </c>
      <c r="H28" s="28">
        <v>31.281200000000002</v>
      </c>
      <c r="I28" s="30" t="e">
        <f>VLOOKUP(L28,#REF!,7,FALSE)*J28</f>
        <v>#REF!</v>
      </c>
      <c r="J28" s="29">
        <v>6</v>
      </c>
      <c r="K28" s="25" t="s">
        <v>20</v>
      </c>
      <c r="L28" s="25">
        <v>4299720</v>
      </c>
      <c r="M28" s="27"/>
      <c r="N28" s="24" t="e">
        <f>VLOOKUP(L28,'Fine Wine'!$L$79:$L$90,1,0)</f>
        <v>#N/A</v>
      </c>
    </row>
    <row r="29" spans="1:14" s="24" customFormat="1" ht="30" hidden="1" customHeight="1">
      <c r="A29" s="24">
        <v>43731</v>
      </c>
      <c r="B29" s="25">
        <v>2008</v>
      </c>
      <c r="C29" s="27" t="s">
        <v>334</v>
      </c>
      <c r="D29" s="25" t="s">
        <v>165</v>
      </c>
      <c r="E29" s="25" t="s">
        <v>65</v>
      </c>
      <c r="F29" s="25" t="s">
        <v>66</v>
      </c>
      <c r="G29" s="25" t="s">
        <v>19</v>
      </c>
      <c r="H29" s="28">
        <v>90.540890053571459</v>
      </c>
      <c r="I29" s="30" t="e">
        <f>VLOOKUP(L29,#REF!,7,FALSE)*J29</f>
        <v>#REF!</v>
      </c>
      <c r="J29" s="29">
        <v>6</v>
      </c>
      <c r="K29" s="25" t="s">
        <v>20</v>
      </c>
      <c r="L29" s="25">
        <v>43731</v>
      </c>
      <c r="M29" s="27" t="s">
        <v>70</v>
      </c>
      <c r="N29" s="24" t="e">
        <f>VLOOKUP(L29,'Fine Wine'!$L$79:$L$90,1,0)</f>
        <v>#N/A</v>
      </c>
    </row>
    <row r="30" spans="1:14" s="24" customFormat="1" ht="30" hidden="1" customHeight="1">
      <c r="A30" s="24">
        <v>73988</v>
      </c>
      <c r="B30" s="25">
        <v>2012</v>
      </c>
      <c r="C30" s="27" t="s">
        <v>126</v>
      </c>
      <c r="D30" s="25" t="s">
        <v>127</v>
      </c>
      <c r="E30" s="25" t="s">
        <v>65</v>
      </c>
      <c r="F30" s="25" t="s">
        <v>66</v>
      </c>
      <c r="G30" s="25" t="s">
        <v>19</v>
      </c>
      <c r="H30" s="28">
        <v>15.59</v>
      </c>
      <c r="I30" s="30" t="e">
        <f>VLOOKUP(L30,#REF!,7,FALSE)*J30</f>
        <v>#REF!</v>
      </c>
      <c r="J30" s="29">
        <v>12</v>
      </c>
      <c r="K30" s="25" t="s">
        <v>74</v>
      </c>
      <c r="L30" s="25">
        <v>73988</v>
      </c>
      <c r="M30" s="27" t="s">
        <v>70</v>
      </c>
      <c r="N30" s="24" t="e">
        <f>VLOOKUP(L30,'Fine Wine'!$L$79:$L$90,1,0)</f>
        <v>#N/A</v>
      </c>
    </row>
    <row r="31" spans="1:14" s="24" customFormat="1" ht="30" customHeight="1">
      <c r="A31" s="24">
        <v>72998</v>
      </c>
      <c r="B31" s="25">
        <v>2017</v>
      </c>
      <c r="C31" s="27" t="s">
        <v>36</v>
      </c>
      <c r="D31" s="25" t="s">
        <v>35</v>
      </c>
      <c r="E31" s="25" t="s">
        <v>32</v>
      </c>
      <c r="F31" s="25" t="s">
        <v>33</v>
      </c>
      <c r="G31" s="25" t="s">
        <v>19</v>
      </c>
      <c r="H31" s="28">
        <v>54.93</v>
      </c>
      <c r="I31" s="30">
        <v>0</v>
      </c>
      <c r="J31" s="29">
        <v>6</v>
      </c>
      <c r="K31" s="25" t="s">
        <v>20</v>
      </c>
      <c r="L31" s="25">
        <v>72998</v>
      </c>
      <c r="M31" s="27"/>
      <c r="N31" s="24" t="e">
        <f>VLOOKUP(L31,'Fine Wine'!$L$79:$L$90,1,0)</f>
        <v>#N/A</v>
      </c>
    </row>
    <row r="32" spans="1:14" s="24" customFormat="1" ht="30" hidden="1" customHeight="1">
      <c r="A32" s="24">
        <v>45352</v>
      </c>
      <c r="B32" s="25">
        <v>2009</v>
      </c>
      <c r="C32" s="27" t="s">
        <v>335</v>
      </c>
      <c r="D32" s="25" t="s">
        <v>78</v>
      </c>
      <c r="E32" s="25" t="s">
        <v>65</v>
      </c>
      <c r="F32" s="25" t="s">
        <v>66</v>
      </c>
      <c r="G32" s="25" t="s">
        <v>19</v>
      </c>
      <c r="H32" s="28">
        <v>219</v>
      </c>
      <c r="I32" s="30">
        <v>0</v>
      </c>
      <c r="J32" s="29">
        <v>6</v>
      </c>
      <c r="K32" s="25" t="s">
        <v>20</v>
      </c>
      <c r="L32" s="25">
        <v>45352</v>
      </c>
      <c r="M32" s="27" t="s">
        <v>70</v>
      </c>
      <c r="N32" s="24" t="e">
        <f>VLOOKUP(L32,'Fine Wine'!$L$79:$L$90,1,0)</f>
        <v>#N/A</v>
      </c>
    </row>
    <row r="33" spans="1:14" s="24" customFormat="1" ht="30" hidden="1" customHeight="1">
      <c r="A33" s="24">
        <v>44586</v>
      </c>
      <c r="B33" s="25">
        <v>2020</v>
      </c>
      <c r="C33" s="27" t="s">
        <v>336</v>
      </c>
      <c r="D33" s="25" t="s">
        <v>12</v>
      </c>
      <c r="E33" s="25" t="s">
        <v>12</v>
      </c>
      <c r="F33" s="25" t="s">
        <v>13</v>
      </c>
      <c r="G33" s="25" t="s">
        <v>19</v>
      </c>
      <c r="H33" s="28">
        <v>161.65213333333335</v>
      </c>
      <c r="I33" s="30" t="e">
        <v>#N/A</v>
      </c>
      <c r="J33" s="29">
        <v>1</v>
      </c>
      <c r="K33" s="25" t="s">
        <v>15</v>
      </c>
      <c r="L33" s="25">
        <v>44586</v>
      </c>
      <c r="M33" s="27"/>
      <c r="N33" s="24" t="e">
        <f>VLOOKUP(L33,'Fine Wine'!$L$79:$L$90,1,0)</f>
        <v>#N/A</v>
      </c>
    </row>
    <row r="34" spans="1:14" s="24" customFormat="1" ht="30" hidden="1" customHeight="1">
      <c r="A34" s="24">
        <v>44587</v>
      </c>
      <c r="B34" s="25">
        <v>2020</v>
      </c>
      <c r="C34" s="27" t="s">
        <v>26</v>
      </c>
      <c r="D34" s="25" t="s">
        <v>337</v>
      </c>
      <c r="E34" s="25" t="s">
        <v>12</v>
      </c>
      <c r="F34" s="25" t="s">
        <v>13</v>
      </c>
      <c r="G34" s="25" t="s">
        <v>19</v>
      </c>
      <c r="H34" s="28">
        <v>647.57680000000005</v>
      </c>
      <c r="I34" s="30" t="e">
        <f>VLOOKUP(L34,#REF!,7,FALSE)*J34</f>
        <v>#REF!</v>
      </c>
      <c r="J34" s="29">
        <v>1</v>
      </c>
      <c r="K34" s="25" t="s">
        <v>28</v>
      </c>
      <c r="L34" s="25">
        <v>44587</v>
      </c>
      <c r="M34" s="27"/>
      <c r="N34" s="24" t="e">
        <f>VLOOKUP(L34,'Fine Wine'!$L$79:$L$90,1,0)</f>
        <v>#N/A</v>
      </c>
    </row>
    <row r="35" spans="1:14" s="24" customFormat="1" ht="30" hidden="1" customHeight="1">
      <c r="A35" s="24">
        <v>44583</v>
      </c>
      <c r="B35" s="25">
        <v>2021</v>
      </c>
      <c r="C35" s="27" t="s">
        <v>338</v>
      </c>
      <c r="D35" s="25" t="s">
        <v>12</v>
      </c>
      <c r="E35" s="25" t="s">
        <v>12</v>
      </c>
      <c r="F35" s="25" t="s">
        <v>13</v>
      </c>
      <c r="G35" s="25" t="s">
        <v>19</v>
      </c>
      <c r="H35" s="28">
        <v>94.985466666666682</v>
      </c>
      <c r="I35" s="30" t="e">
        <v>#N/A</v>
      </c>
      <c r="J35" s="29">
        <v>1</v>
      </c>
      <c r="K35" s="25" t="s">
        <v>15</v>
      </c>
      <c r="L35" s="25">
        <v>44583</v>
      </c>
      <c r="M35" s="27"/>
      <c r="N35" s="24" t="e">
        <f>VLOOKUP(L35,'Fine Wine'!$L$79:$L$90,1,0)</f>
        <v>#N/A</v>
      </c>
    </row>
    <row r="36" spans="1:14" s="24" customFormat="1" ht="30" hidden="1" customHeight="1">
      <c r="A36" s="24">
        <v>43492</v>
      </c>
      <c r="B36" s="25">
        <v>2018</v>
      </c>
      <c r="C36" s="27" t="s">
        <v>29</v>
      </c>
      <c r="D36" s="25" t="s">
        <v>12</v>
      </c>
      <c r="E36" s="25" t="s">
        <v>12</v>
      </c>
      <c r="F36" s="25" t="s">
        <v>13</v>
      </c>
      <c r="G36" s="25" t="s">
        <v>19</v>
      </c>
      <c r="H36" s="28">
        <v>82.525866666666673</v>
      </c>
      <c r="I36" s="30" t="e">
        <v>#N/A</v>
      </c>
      <c r="J36" s="29">
        <v>1</v>
      </c>
      <c r="K36" s="25" t="s">
        <v>15</v>
      </c>
      <c r="L36" s="25">
        <v>43492</v>
      </c>
      <c r="M36" s="27"/>
      <c r="N36" s="24" t="e">
        <f>VLOOKUP(L36,'Fine Wine'!$L$79:$L$90,1,0)</f>
        <v>#N/A</v>
      </c>
    </row>
    <row r="37" spans="1:14" s="24" customFormat="1" ht="30" hidden="1" customHeight="1">
      <c r="A37" s="24">
        <v>43713</v>
      </c>
      <c r="B37" s="25">
        <v>2004</v>
      </c>
      <c r="C37" s="27" t="s">
        <v>23</v>
      </c>
      <c r="D37" s="25" t="s">
        <v>12</v>
      </c>
      <c r="E37" s="25" t="s">
        <v>12</v>
      </c>
      <c r="F37" s="25" t="s">
        <v>13</v>
      </c>
      <c r="G37" s="25" t="s">
        <v>19</v>
      </c>
      <c r="H37" s="28">
        <v>372.20773555493867</v>
      </c>
      <c r="I37" s="30" t="e">
        <v>#N/A</v>
      </c>
      <c r="J37" s="29">
        <v>1</v>
      </c>
      <c r="K37" s="25" t="s">
        <v>25</v>
      </c>
      <c r="L37" s="25">
        <v>43713</v>
      </c>
      <c r="M37" s="27"/>
      <c r="N37" s="24" t="e">
        <f>VLOOKUP(L37,'Fine Wine'!$L$79:$L$90,1,0)</f>
        <v>#N/A</v>
      </c>
    </row>
    <row r="38" spans="1:14" s="24" customFormat="1" ht="30" customHeight="1">
      <c r="A38" s="24">
        <v>45373</v>
      </c>
      <c r="B38" s="25">
        <v>2014</v>
      </c>
      <c r="C38" s="27" t="s">
        <v>37</v>
      </c>
      <c r="D38" s="25" t="s">
        <v>38</v>
      </c>
      <c r="E38" s="25" t="s">
        <v>39</v>
      </c>
      <c r="F38" s="25" t="s">
        <v>33</v>
      </c>
      <c r="G38" s="25" t="s">
        <v>19</v>
      </c>
      <c r="H38" s="28">
        <v>14.387200000000002</v>
      </c>
      <c r="I38" s="30" t="e">
        <v>#N/A</v>
      </c>
      <c r="J38" s="29">
        <v>6</v>
      </c>
      <c r="K38" s="25" t="s">
        <v>20</v>
      </c>
      <c r="L38" s="25">
        <v>45373</v>
      </c>
      <c r="M38" s="27"/>
      <c r="N38" s="24" t="e">
        <f>VLOOKUP(L38,'Fine Wine'!$L$79:$L$90,1,0)</f>
        <v>#N/A</v>
      </c>
    </row>
    <row r="39" spans="1:14" s="24" customFormat="1" ht="30" customHeight="1">
      <c r="A39" s="24">
        <v>45368</v>
      </c>
      <c r="B39" s="25">
        <v>2019</v>
      </c>
      <c r="C39" s="27" t="s">
        <v>40</v>
      </c>
      <c r="D39" s="25" t="s">
        <v>38</v>
      </c>
      <c r="E39" s="25" t="s">
        <v>39</v>
      </c>
      <c r="F39" s="25" t="s">
        <v>33</v>
      </c>
      <c r="G39" s="25" t="s">
        <v>19</v>
      </c>
      <c r="H39" s="28">
        <v>37.431866666666672</v>
      </c>
      <c r="I39" s="30" t="e">
        <v>#N/A</v>
      </c>
      <c r="J39" s="29">
        <v>6</v>
      </c>
      <c r="K39" s="25" t="s">
        <v>20</v>
      </c>
      <c r="L39" s="25">
        <v>45368</v>
      </c>
      <c r="M39" s="27"/>
      <c r="N39" s="24" t="e">
        <f>VLOOKUP(L39,'Fine Wine'!$L$79:$L$90,1,0)</f>
        <v>#N/A</v>
      </c>
    </row>
    <row r="40" spans="1:14" s="24" customFormat="1" ht="30" customHeight="1">
      <c r="A40" s="24">
        <v>43222</v>
      </c>
      <c r="B40" s="25">
        <v>2019</v>
      </c>
      <c r="C40" s="27" t="s">
        <v>30</v>
      </c>
      <c r="D40" s="25" t="s">
        <v>31</v>
      </c>
      <c r="E40" s="25" t="s">
        <v>32</v>
      </c>
      <c r="F40" s="25" t="s">
        <v>33</v>
      </c>
      <c r="G40" s="25" t="s">
        <v>14</v>
      </c>
      <c r="H40" s="28">
        <v>40.32</v>
      </c>
      <c r="I40" s="30" t="e">
        <v>#N/A</v>
      </c>
      <c r="J40" s="29">
        <v>6</v>
      </c>
      <c r="K40" s="25" t="s">
        <v>20</v>
      </c>
      <c r="L40" s="25">
        <v>43222</v>
      </c>
      <c r="M40" s="27"/>
      <c r="N40" s="24" t="e">
        <f>VLOOKUP(L40,'Fine Wine'!$L$79:$L$90,1,0)</f>
        <v>#N/A</v>
      </c>
    </row>
    <row r="41" spans="1:14" s="24" customFormat="1" ht="30" hidden="1" customHeight="1">
      <c r="A41" s="24">
        <v>43792</v>
      </c>
      <c r="B41" s="25">
        <v>2021</v>
      </c>
      <c r="C41" s="27" t="s">
        <v>46</v>
      </c>
      <c r="D41" s="25" t="s">
        <v>42</v>
      </c>
      <c r="E41" s="25" t="s">
        <v>43</v>
      </c>
      <c r="F41" s="25" t="s">
        <v>44</v>
      </c>
      <c r="G41" s="25" t="s">
        <v>14</v>
      </c>
      <c r="H41" s="28">
        <v>24.45</v>
      </c>
      <c r="I41" s="30" t="e">
        <v>#N/A</v>
      </c>
      <c r="J41" s="29">
        <v>6</v>
      </c>
      <c r="K41" s="25" t="s">
        <v>20</v>
      </c>
      <c r="L41" s="25">
        <v>43792</v>
      </c>
      <c r="M41" s="27"/>
      <c r="N41" s="24" t="e">
        <f>VLOOKUP(L41,'Fine Wine'!$L$79:$L$90,1,0)</f>
        <v>#N/A</v>
      </c>
    </row>
    <row r="42" spans="1:14" s="24" customFormat="1" ht="30" hidden="1" customHeight="1">
      <c r="A42" s="24">
        <v>43793</v>
      </c>
      <c r="B42" s="25">
        <v>2021</v>
      </c>
      <c r="C42" s="27" t="s">
        <v>339</v>
      </c>
      <c r="D42" s="25" t="s">
        <v>42</v>
      </c>
      <c r="E42" s="25" t="s">
        <v>43</v>
      </c>
      <c r="F42" s="25" t="s">
        <v>44</v>
      </c>
      <c r="G42" s="25" t="s">
        <v>14</v>
      </c>
      <c r="H42" s="28">
        <v>17.646800000000002</v>
      </c>
      <c r="I42" s="30" t="e">
        <v>#N/A</v>
      </c>
      <c r="J42" s="29">
        <v>6</v>
      </c>
      <c r="K42" s="25" t="s">
        <v>20</v>
      </c>
      <c r="L42" s="25">
        <v>43793</v>
      </c>
      <c r="M42" s="27"/>
      <c r="N42" s="24" t="e">
        <f>VLOOKUP(L42,'Fine Wine'!$L$79:$L$90,1,0)</f>
        <v>#N/A</v>
      </c>
    </row>
    <row r="43" spans="1:14" s="24" customFormat="1" ht="30" hidden="1" customHeight="1">
      <c r="A43" s="24">
        <v>43794</v>
      </c>
      <c r="B43" s="25">
        <v>2021</v>
      </c>
      <c r="C43" s="27" t="s">
        <v>340</v>
      </c>
      <c r="D43" s="25" t="s">
        <v>42</v>
      </c>
      <c r="E43" s="25" t="s">
        <v>43</v>
      </c>
      <c r="F43" s="25" t="s">
        <v>44</v>
      </c>
      <c r="G43" s="25" t="s">
        <v>14</v>
      </c>
      <c r="H43" s="28">
        <v>17.646800000000002</v>
      </c>
      <c r="I43" s="30" t="e">
        <v>#N/A</v>
      </c>
      <c r="J43" s="29">
        <v>6</v>
      </c>
      <c r="K43" s="25" t="s">
        <v>20</v>
      </c>
      <c r="L43" s="25">
        <v>43794</v>
      </c>
      <c r="M43" s="27"/>
      <c r="N43" s="24" t="e">
        <f>VLOOKUP(L43,'Fine Wine'!$L$79:$L$90,1,0)</f>
        <v>#N/A</v>
      </c>
    </row>
    <row r="44" spans="1:14" s="24" customFormat="1" ht="30" hidden="1" customHeight="1">
      <c r="A44" s="24">
        <v>44476</v>
      </c>
      <c r="B44" s="25">
        <v>2006</v>
      </c>
      <c r="C44" s="27" t="s">
        <v>137</v>
      </c>
      <c r="D44" s="25" t="s">
        <v>129</v>
      </c>
      <c r="E44" s="25" t="s">
        <v>65</v>
      </c>
      <c r="F44" s="25" t="s">
        <v>66</v>
      </c>
      <c r="G44" s="25" t="s">
        <v>19</v>
      </c>
      <c r="H44" s="28">
        <v>131.08908582311517</v>
      </c>
      <c r="I44" s="30" t="e">
        <v>#N/A</v>
      </c>
      <c r="J44" s="29">
        <v>1</v>
      </c>
      <c r="K44" s="25" t="s">
        <v>15</v>
      </c>
      <c r="L44" s="25">
        <v>44476</v>
      </c>
      <c r="M44" s="27" t="s">
        <v>70</v>
      </c>
      <c r="N44" s="24" t="e">
        <f>VLOOKUP(L44,'Fine Wine'!$L$79:$L$90,1,0)</f>
        <v>#N/A</v>
      </c>
    </row>
    <row r="45" spans="1:14" s="24" customFormat="1" ht="30" hidden="1" customHeight="1">
      <c r="A45" s="24">
        <v>45657</v>
      </c>
      <c r="B45" s="25">
        <v>2010</v>
      </c>
      <c r="C45" s="27" t="s">
        <v>142</v>
      </c>
      <c r="D45" s="25" t="s">
        <v>129</v>
      </c>
      <c r="E45" s="25" t="s">
        <v>65</v>
      </c>
      <c r="F45" s="25" t="s">
        <v>66</v>
      </c>
      <c r="G45" s="25" t="s">
        <v>19</v>
      </c>
      <c r="H45" s="28">
        <v>287</v>
      </c>
      <c r="I45" s="30" t="e">
        <v>#N/A</v>
      </c>
      <c r="J45" s="29">
        <v>6</v>
      </c>
      <c r="K45" s="25" t="s">
        <v>20</v>
      </c>
      <c r="L45" s="25">
        <v>45657</v>
      </c>
      <c r="M45" s="27" t="s">
        <v>70</v>
      </c>
      <c r="N45" s="24" t="e">
        <f>VLOOKUP(L45,'Fine Wine'!$L$79:$L$90,1,0)</f>
        <v>#N/A</v>
      </c>
    </row>
    <row r="46" spans="1:14" s="24" customFormat="1" ht="30" hidden="1" customHeight="1">
      <c r="A46" s="24">
        <v>45665</v>
      </c>
      <c r="B46" s="25">
        <v>2010</v>
      </c>
      <c r="C46" s="27" t="s">
        <v>146</v>
      </c>
      <c r="D46" s="25" t="s">
        <v>129</v>
      </c>
      <c r="E46" s="25" t="s">
        <v>65</v>
      </c>
      <c r="F46" s="25" t="s">
        <v>66</v>
      </c>
      <c r="G46" s="25" t="s">
        <v>19</v>
      </c>
      <c r="H46" s="28">
        <v>638</v>
      </c>
      <c r="I46" s="30" t="e">
        <v>#N/A</v>
      </c>
      <c r="J46" s="29">
        <v>3</v>
      </c>
      <c r="K46" s="25" t="s">
        <v>113</v>
      </c>
      <c r="L46" s="25">
        <v>45665</v>
      </c>
      <c r="M46" s="27" t="s">
        <v>70</v>
      </c>
      <c r="N46" s="24" t="e">
        <f>VLOOKUP(L46,'Fine Wine'!$L$79:$L$90,1,0)</f>
        <v>#N/A</v>
      </c>
    </row>
    <row r="47" spans="1:14" s="24" customFormat="1" ht="30" hidden="1" customHeight="1">
      <c r="A47" s="24">
        <v>43269</v>
      </c>
      <c r="B47" s="25">
        <v>2005</v>
      </c>
      <c r="C47" s="27" t="s">
        <v>145</v>
      </c>
      <c r="D47" s="25" t="s">
        <v>129</v>
      </c>
      <c r="E47" s="25" t="s">
        <v>65</v>
      </c>
      <c r="F47" s="25" t="s">
        <v>66</v>
      </c>
      <c r="G47" s="25" t="s">
        <v>19</v>
      </c>
      <c r="H47" s="28">
        <v>590.98</v>
      </c>
      <c r="I47" s="30" t="e">
        <v>#N/A</v>
      </c>
      <c r="J47" s="29">
        <v>3</v>
      </c>
      <c r="K47" s="25" t="s">
        <v>113</v>
      </c>
      <c r="L47" s="25">
        <v>43269</v>
      </c>
      <c r="M47" s="27" t="s">
        <v>70</v>
      </c>
      <c r="N47" s="24" t="e">
        <f>VLOOKUP(L47,'Fine Wine'!$L$79:$L$90,1,0)</f>
        <v>#N/A</v>
      </c>
    </row>
    <row r="48" spans="1:14" s="24" customFormat="1" ht="30" hidden="1" customHeight="1">
      <c r="A48" s="24">
        <v>75297</v>
      </c>
      <c r="B48" s="25">
        <v>2017</v>
      </c>
      <c r="C48" s="27" t="s">
        <v>172</v>
      </c>
      <c r="D48" s="25" t="s">
        <v>173</v>
      </c>
      <c r="E48" s="25" t="s">
        <v>81</v>
      </c>
      <c r="F48" s="25" t="s">
        <v>66</v>
      </c>
      <c r="G48" s="25" t="s">
        <v>19</v>
      </c>
      <c r="H48" s="28">
        <v>37.01786666666667</v>
      </c>
      <c r="I48" s="30" t="e">
        <v>#N/A</v>
      </c>
      <c r="J48" s="29">
        <v>6</v>
      </c>
      <c r="K48" s="25" t="s">
        <v>20</v>
      </c>
      <c r="L48" s="25">
        <v>75297</v>
      </c>
      <c r="M48" s="27"/>
      <c r="N48" s="24" t="e">
        <f>VLOOKUP(L48,'Fine Wine'!$L$79:$L$90,1,0)</f>
        <v>#N/A</v>
      </c>
    </row>
    <row r="49" spans="1:14" s="24" customFormat="1" ht="30" hidden="1" customHeight="1">
      <c r="A49" s="24">
        <v>45928</v>
      </c>
      <c r="B49" s="25">
        <v>2016</v>
      </c>
      <c r="C49" s="27" t="s">
        <v>92</v>
      </c>
      <c r="D49" s="25" t="s">
        <v>93</v>
      </c>
      <c r="E49" s="25" t="s">
        <v>93</v>
      </c>
      <c r="F49" s="25" t="s">
        <v>66</v>
      </c>
      <c r="G49" s="25" t="s">
        <v>14</v>
      </c>
      <c r="H49" s="28">
        <v>64.77</v>
      </c>
      <c r="I49" s="30" t="e">
        <v>#N/A</v>
      </c>
      <c r="J49" s="29">
        <v>6</v>
      </c>
      <c r="K49" s="25" t="s">
        <v>20</v>
      </c>
      <c r="L49" s="25">
        <v>45928</v>
      </c>
      <c r="M49" s="27"/>
      <c r="N49" s="24" t="e">
        <f>VLOOKUP(L49,'Fine Wine'!$L$79:$L$90,1,0)</f>
        <v>#N/A</v>
      </c>
    </row>
    <row r="50" spans="1:14" s="24" customFormat="1" ht="30" hidden="1" customHeight="1">
      <c r="A50" s="24">
        <v>44402</v>
      </c>
      <c r="B50" s="25">
        <v>2001</v>
      </c>
      <c r="C50" s="27" t="s">
        <v>139</v>
      </c>
      <c r="D50" s="25" t="s">
        <v>129</v>
      </c>
      <c r="E50" s="25" t="s">
        <v>65</v>
      </c>
      <c r="F50" s="25" t="s">
        <v>66</v>
      </c>
      <c r="G50" s="25" t="s">
        <v>19</v>
      </c>
      <c r="H50" s="28">
        <v>135.98053810068035</v>
      </c>
      <c r="I50" s="30" t="e">
        <v>#N/A</v>
      </c>
      <c r="J50" s="29">
        <v>1</v>
      </c>
      <c r="K50" s="25" t="s">
        <v>15</v>
      </c>
      <c r="L50" s="25">
        <v>44402</v>
      </c>
      <c r="M50" s="27" t="s">
        <v>70</v>
      </c>
      <c r="N50" s="24" t="e">
        <f>VLOOKUP(L50,'Fine Wine'!$L$79:$L$90,1,0)</f>
        <v>#N/A</v>
      </c>
    </row>
    <row r="51" spans="1:14" s="24" customFormat="1" ht="30" hidden="1" customHeight="1">
      <c r="A51" s="24">
        <v>41927</v>
      </c>
      <c r="B51" s="25">
        <v>2011</v>
      </c>
      <c r="C51" s="27" t="s">
        <v>135</v>
      </c>
      <c r="D51" s="25" t="s">
        <v>129</v>
      </c>
      <c r="E51" s="25" t="s">
        <v>65</v>
      </c>
      <c r="F51" s="25" t="s">
        <v>66</v>
      </c>
      <c r="G51" s="25" t="s">
        <v>19</v>
      </c>
      <c r="H51" s="28">
        <v>94.173245838724171</v>
      </c>
      <c r="I51" s="30" t="e">
        <v>#N/A</v>
      </c>
      <c r="J51" s="29">
        <v>6</v>
      </c>
      <c r="K51" s="25" t="s">
        <v>91</v>
      </c>
      <c r="L51" s="25">
        <v>41927</v>
      </c>
      <c r="M51" s="27" t="s">
        <v>70</v>
      </c>
      <c r="N51" s="24" t="e">
        <f>VLOOKUP(L51,'Fine Wine'!$L$79:$L$90,1,0)</f>
        <v>#N/A</v>
      </c>
    </row>
    <row r="52" spans="1:14" s="24" customFormat="1" ht="30" hidden="1" customHeight="1">
      <c r="A52" s="24">
        <v>45521</v>
      </c>
      <c r="B52" s="25">
        <v>2016</v>
      </c>
      <c r="C52" s="27" t="s">
        <v>341</v>
      </c>
      <c r="D52" s="25" t="s">
        <v>119</v>
      </c>
      <c r="E52" s="25" t="s">
        <v>65</v>
      </c>
      <c r="F52" s="25" t="s">
        <v>66</v>
      </c>
      <c r="G52" s="25" t="s">
        <v>19</v>
      </c>
      <c r="H52" s="28">
        <v>33</v>
      </c>
      <c r="I52" s="30" t="e">
        <v>#N/A</v>
      </c>
      <c r="J52" s="29">
        <v>6</v>
      </c>
      <c r="K52" s="25" t="s">
        <v>91</v>
      </c>
      <c r="L52" s="25">
        <v>45521</v>
      </c>
      <c r="M52" s="27" t="s">
        <v>70</v>
      </c>
      <c r="N52" s="24" t="e">
        <f>VLOOKUP(L52,'Fine Wine'!$L$79:$L$90,1,0)</f>
        <v>#N/A</v>
      </c>
    </row>
    <row r="53" spans="1:14" s="24" customFormat="1" ht="30" hidden="1" customHeight="1">
      <c r="A53" s="24">
        <v>44940</v>
      </c>
      <c r="B53" s="25">
        <v>2007</v>
      </c>
      <c r="C53" s="27" t="s">
        <v>134</v>
      </c>
      <c r="D53" s="25" t="s">
        <v>129</v>
      </c>
      <c r="E53" s="25" t="s">
        <v>65</v>
      </c>
      <c r="F53" s="25" t="s">
        <v>66</v>
      </c>
      <c r="G53" s="25" t="s">
        <v>19</v>
      </c>
      <c r="H53" s="28">
        <v>72.209999999999994</v>
      </c>
      <c r="I53" s="30" t="e">
        <v>#N/A</v>
      </c>
      <c r="J53" s="29">
        <v>6</v>
      </c>
      <c r="K53" s="25" t="s">
        <v>20</v>
      </c>
      <c r="L53" s="25">
        <v>44940</v>
      </c>
      <c r="M53" s="27" t="s">
        <v>70</v>
      </c>
      <c r="N53" s="24" t="e">
        <f>VLOOKUP(L53,'Fine Wine'!$L$79:$L$90,1,0)</f>
        <v>#N/A</v>
      </c>
    </row>
    <row r="54" spans="1:14" s="24" customFormat="1" ht="30" hidden="1" customHeight="1">
      <c r="A54" s="24">
        <v>45688</v>
      </c>
      <c r="B54" s="25">
        <v>2020</v>
      </c>
      <c r="C54" s="27" t="s">
        <v>69</v>
      </c>
      <c r="D54" s="25" t="s">
        <v>65</v>
      </c>
      <c r="E54" s="25" t="s">
        <v>65</v>
      </c>
      <c r="F54" s="25" t="s">
        <v>66</v>
      </c>
      <c r="G54" s="25" t="s">
        <v>14</v>
      </c>
      <c r="H54" s="28">
        <v>20.99</v>
      </c>
      <c r="I54" s="30" t="e">
        <v>#N/A</v>
      </c>
      <c r="J54" s="29">
        <v>6</v>
      </c>
      <c r="K54" s="25" t="s">
        <v>20</v>
      </c>
      <c r="L54" s="25">
        <v>45688</v>
      </c>
      <c r="M54" s="27" t="s">
        <v>70</v>
      </c>
      <c r="N54" s="24" t="e">
        <f>VLOOKUP(L54,'Fine Wine'!$L$79:$L$90,1,0)</f>
        <v>#N/A</v>
      </c>
    </row>
    <row r="55" spans="1:14" s="24" customFormat="1" ht="30" hidden="1" customHeight="1">
      <c r="A55" s="24">
        <v>45684</v>
      </c>
      <c r="B55" s="25">
        <v>2022</v>
      </c>
      <c r="C55" s="27" t="s">
        <v>72</v>
      </c>
      <c r="D55" s="25" t="s">
        <v>65</v>
      </c>
      <c r="E55" s="25" t="s">
        <v>65</v>
      </c>
      <c r="F55" s="25" t="s">
        <v>66</v>
      </c>
      <c r="G55" s="25" t="s">
        <v>14</v>
      </c>
      <c r="H55" s="28">
        <v>43.65</v>
      </c>
      <c r="I55" s="30" t="e">
        <v>#N/A</v>
      </c>
      <c r="J55" s="29">
        <v>6</v>
      </c>
      <c r="K55" s="25" t="s">
        <v>20</v>
      </c>
      <c r="L55" s="25">
        <v>45684</v>
      </c>
      <c r="M55" s="27" t="s">
        <v>70</v>
      </c>
      <c r="N55" s="24" t="e">
        <f>VLOOKUP(L55,'Fine Wine'!$L$79:$L$90,1,0)</f>
        <v>#N/A</v>
      </c>
    </row>
    <row r="56" spans="1:14" s="24" customFormat="1" ht="30" hidden="1" customHeight="1">
      <c r="A56" s="24">
        <v>44496</v>
      </c>
      <c r="B56" s="25">
        <v>2014</v>
      </c>
      <c r="C56" s="27" t="s">
        <v>163</v>
      </c>
      <c r="D56" s="25" t="s">
        <v>79</v>
      </c>
      <c r="E56" s="25" t="s">
        <v>65</v>
      </c>
      <c r="F56" s="25" t="s">
        <v>66</v>
      </c>
      <c r="G56" s="25" t="s">
        <v>19</v>
      </c>
      <c r="H56" s="28">
        <v>129</v>
      </c>
      <c r="I56" s="30" t="e">
        <v>#N/A</v>
      </c>
      <c r="J56" s="29">
        <v>6</v>
      </c>
      <c r="K56" s="25" t="s">
        <v>20</v>
      </c>
      <c r="L56" s="25">
        <v>44496</v>
      </c>
      <c r="M56" s="27" t="s">
        <v>70</v>
      </c>
      <c r="N56" s="24" t="e">
        <f>VLOOKUP(L56,'Fine Wine'!$L$79:$L$90,1,0)</f>
        <v>#N/A</v>
      </c>
    </row>
    <row r="57" spans="1:14" s="24" customFormat="1" ht="30" hidden="1" customHeight="1">
      <c r="A57" s="24">
        <v>44917</v>
      </c>
      <c r="B57" s="25">
        <v>2014</v>
      </c>
      <c r="C57" s="27" t="s">
        <v>132</v>
      </c>
      <c r="D57" s="25" t="s">
        <v>129</v>
      </c>
      <c r="E57" s="25" t="s">
        <v>65</v>
      </c>
      <c r="F57" s="25" t="s">
        <v>66</v>
      </c>
      <c r="G57" s="25" t="s">
        <v>19</v>
      </c>
      <c r="H57" s="28">
        <v>50.54</v>
      </c>
      <c r="I57" s="30" t="e">
        <v>#N/A</v>
      </c>
      <c r="J57" s="29">
        <v>6</v>
      </c>
      <c r="K57" s="25" t="s">
        <v>20</v>
      </c>
      <c r="L57" s="25">
        <v>44917</v>
      </c>
      <c r="M57" s="27" t="s">
        <v>70</v>
      </c>
      <c r="N57" s="24" t="e">
        <f>VLOOKUP(L57,'Fine Wine'!$L$79:$L$90,1,0)</f>
        <v>#N/A</v>
      </c>
    </row>
    <row r="58" spans="1:14" s="24" customFormat="1" ht="30" hidden="1" customHeight="1">
      <c r="A58" s="24">
        <v>45449</v>
      </c>
      <c r="B58" s="25">
        <v>2016</v>
      </c>
      <c r="C58" s="27" t="s">
        <v>133</v>
      </c>
      <c r="D58" s="25" t="s">
        <v>129</v>
      </c>
      <c r="E58" s="25" t="s">
        <v>65</v>
      </c>
      <c r="F58" s="25" t="s">
        <v>66</v>
      </c>
      <c r="G58" s="25" t="s">
        <v>19</v>
      </c>
      <c r="H58" s="28">
        <v>55</v>
      </c>
      <c r="I58" s="30" t="e">
        <v>#N/A</v>
      </c>
      <c r="J58" s="29">
        <v>6</v>
      </c>
      <c r="K58" s="25" t="s">
        <v>20</v>
      </c>
      <c r="L58" s="25">
        <v>45449</v>
      </c>
      <c r="M58" s="27" t="s">
        <v>70</v>
      </c>
      <c r="N58" s="24" t="e">
        <f>VLOOKUP(L58,'Fine Wine'!$L$79:$L$90,1,0)</f>
        <v>#N/A</v>
      </c>
    </row>
    <row r="59" spans="1:14" s="24" customFormat="1" ht="30" hidden="1" customHeight="1">
      <c r="A59" s="24">
        <v>45522</v>
      </c>
      <c r="B59" s="25">
        <v>2007</v>
      </c>
      <c r="C59" s="27" t="s">
        <v>342</v>
      </c>
      <c r="D59" s="25" t="s">
        <v>343</v>
      </c>
      <c r="E59" s="25" t="s">
        <v>65</v>
      </c>
      <c r="F59" s="25" t="s">
        <v>66</v>
      </c>
      <c r="G59" s="25" t="s">
        <v>19</v>
      </c>
      <c r="H59" s="28">
        <v>155</v>
      </c>
      <c r="I59" s="30" t="e">
        <v>#N/A</v>
      </c>
      <c r="J59" s="29">
        <v>3</v>
      </c>
      <c r="K59" s="25" t="s">
        <v>113</v>
      </c>
      <c r="L59" s="25">
        <v>45522</v>
      </c>
      <c r="M59" s="27" t="s">
        <v>70</v>
      </c>
      <c r="N59" s="24" t="e">
        <f>VLOOKUP(L59,'Fine Wine'!$L$79:$L$90,1,0)</f>
        <v>#N/A</v>
      </c>
    </row>
    <row r="60" spans="1:14" s="24" customFormat="1" ht="30" hidden="1" customHeight="1">
      <c r="A60" s="24">
        <v>45658</v>
      </c>
      <c r="B60" s="25">
        <v>2015</v>
      </c>
      <c r="C60" s="27" t="s">
        <v>77</v>
      </c>
      <c r="D60" s="25" t="s">
        <v>78</v>
      </c>
      <c r="E60" s="25" t="s">
        <v>65</v>
      </c>
      <c r="F60" s="25" t="s">
        <v>66</v>
      </c>
      <c r="G60" s="25" t="s">
        <v>14</v>
      </c>
      <c r="H60" s="28">
        <v>190</v>
      </c>
      <c r="I60" s="30" t="e">
        <v>#N/A</v>
      </c>
      <c r="J60" s="29">
        <v>6</v>
      </c>
      <c r="K60" s="25" t="s">
        <v>20</v>
      </c>
      <c r="L60" s="25">
        <v>45658</v>
      </c>
      <c r="M60" s="27" t="s">
        <v>70</v>
      </c>
      <c r="N60" s="24" t="e">
        <f>VLOOKUP(L60,'Fine Wine'!$L$79:$L$90,1,0)</f>
        <v>#N/A</v>
      </c>
    </row>
    <row r="61" spans="1:14" s="24" customFormat="1" ht="30" hidden="1" customHeight="1">
      <c r="A61" s="24">
        <v>45660</v>
      </c>
      <c r="B61" s="25">
        <v>1998</v>
      </c>
      <c r="C61" s="27" t="s">
        <v>147</v>
      </c>
      <c r="D61" s="25" t="s">
        <v>129</v>
      </c>
      <c r="E61" s="25" t="s">
        <v>65</v>
      </c>
      <c r="F61" s="25" t="s">
        <v>66</v>
      </c>
      <c r="G61" s="25" t="s">
        <v>19</v>
      </c>
      <c r="H61" s="28">
        <v>783</v>
      </c>
      <c r="I61" s="30" t="e">
        <v>#N/A</v>
      </c>
      <c r="J61" s="29">
        <v>6</v>
      </c>
      <c r="K61" s="25" t="s">
        <v>20</v>
      </c>
      <c r="L61" s="25">
        <v>45660</v>
      </c>
      <c r="M61" s="27" t="s">
        <v>70</v>
      </c>
      <c r="N61" s="24" t="e">
        <f>VLOOKUP(L61,'Fine Wine'!$L$79:$L$90,1,0)</f>
        <v>#N/A</v>
      </c>
    </row>
    <row r="62" spans="1:14" s="24" customFormat="1" ht="30" hidden="1" customHeight="1">
      <c r="A62" s="24">
        <v>45638</v>
      </c>
      <c r="B62" s="25">
        <v>2002</v>
      </c>
      <c r="C62" s="27" t="s">
        <v>148</v>
      </c>
      <c r="D62" s="25" t="s">
        <v>129</v>
      </c>
      <c r="E62" s="25" t="s">
        <v>65</v>
      </c>
      <c r="F62" s="25" t="s">
        <v>66</v>
      </c>
      <c r="G62" s="25" t="s">
        <v>19</v>
      </c>
      <c r="H62" s="28">
        <v>1130.99</v>
      </c>
      <c r="I62" s="30" t="e">
        <v>#N/A</v>
      </c>
      <c r="J62" s="29">
        <v>3</v>
      </c>
      <c r="K62" s="25" t="s">
        <v>113</v>
      </c>
      <c r="L62" s="25">
        <v>45638</v>
      </c>
      <c r="M62" s="27" t="s">
        <v>70</v>
      </c>
      <c r="N62" s="24" t="e">
        <f>VLOOKUP(L62,'Fine Wine'!$L$79:$L$90,1,0)</f>
        <v>#N/A</v>
      </c>
    </row>
    <row r="63" spans="1:14" s="24" customFormat="1" ht="30" hidden="1" customHeight="1">
      <c r="A63" s="24">
        <v>43274</v>
      </c>
      <c r="B63" s="25">
        <v>2012</v>
      </c>
      <c r="C63" s="27" t="s">
        <v>156</v>
      </c>
      <c r="D63" s="25" t="s">
        <v>344</v>
      </c>
      <c r="E63" s="25" t="s">
        <v>65</v>
      </c>
      <c r="F63" s="25" t="s">
        <v>66</v>
      </c>
      <c r="G63" s="25" t="s">
        <v>19</v>
      </c>
      <c r="H63" s="28">
        <v>261.04000000000002</v>
      </c>
      <c r="I63" s="30" t="e">
        <v>#N/A</v>
      </c>
      <c r="J63" s="29">
        <v>3</v>
      </c>
      <c r="K63" s="25" t="s">
        <v>113</v>
      </c>
      <c r="L63" s="25">
        <v>43274</v>
      </c>
      <c r="M63" s="27" t="s">
        <v>70</v>
      </c>
      <c r="N63" s="24" t="e">
        <f>VLOOKUP(L63,'Fine Wine'!$L$79:$L$90,1,0)</f>
        <v>#N/A</v>
      </c>
    </row>
    <row r="64" spans="1:14" s="24" customFormat="1" ht="30" hidden="1" customHeight="1">
      <c r="A64" s="24">
        <v>44999</v>
      </c>
      <c r="B64" s="25">
        <v>2015</v>
      </c>
      <c r="C64" s="27" t="s">
        <v>136</v>
      </c>
      <c r="D64" s="25" t="s">
        <v>129</v>
      </c>
      <c r="E64" s="25" t="s">
        <v>65</v>
      </c>
      <c r="F64" s="25" t="s">
        <v>66</v>
      </c>
      <c r="G64" s="25" t="s">
        <v>19</v>
      </c>
      <c r="H64" s="28">
        <v>98</v>
      </c>
      <c r="I64" s="30">
        <v>0</v>
      </c>
      <c r="J64" s="29">
        <v>6</v>
      </c>
      <c r="K64" s="25" t="s">
        <v>20</v>
      </c>
      <c r="L64" s="25">
        <v>44999</v>
      </c>
      <c r="M64" s="27" t="s">
        <v>70</v>
      </c>
      <c r="N64" s="24" t="e">
        <f>VLOOKUP(L64,'Fine Wine'!$L$79:$L$90,1,0)</f>
        <v>#N/A</v>
      </c>
    </row>
    <row r="65" spans="1:14" s="24" customFormat="1" ht="30" hidden="1" customHeight="1">
      <c r="A65" s="24">
        <v>76238</v>
      </c>
      <c r="B65" s="25">
        <v>2020</v>
      </c>
      <c r="C65" s="27" t="s">
        <v>114</v>
      </c>
      <c r="D65" s="25" t="s">
        <v>65</v>
      </c>
      <c r="E65" s="25" t="s">
        <v>65</v>
      </c>
      <c r="F65" s="25" t="s">
        <v>66</v>
      </c>
      <c r="G65" s="25" t="s">
        <v>19</v>
      </c>
      <c r="H65" s="28">
        <v>9.8500510684047846</v>
      </c>
      <c r="I65" s="30" t="e">
        <v>#N/A</v>
      </c>
      <c r="J65" s="29">
        <v>6</v>
      </c>
      <c r="K65" s="25" t="s">
        <v>20</v>
      </c>
      <c r="L65" s="25">
        <v>76238</v>
      </c>
      <c r="M65" s="27"/>
      <c r="N65" s="24" t="e">
        <f>VLOOKUP(L65,'Fine Wine'!$L$79:$L$90,1,0)</f>
        <v>#N/A</v>
      </c>
    </row>
    <row r="66" spans="1:14" s="24" customFormat="1" ht="30" hidden="1" customHeight="1">
      <c r="A66" s="24">
        <v>45686</v>
      </c>
      <c r="B66" s="25">
        <v>2006</v>
      </c>
      <c r="C66" s="27" t="s">
        <v>144</v>
      </c>
      <c r="D66" s="25" t="s">
        <v>129</v>
      </c>
      <c r="E66" s="25" t="s">
        <v>65</v>
      </c>
      <c r="F66" s="25" t="s">
        <v>66</v>
      </c>
      <c r="G66" s="25" t="s">
        <v>19</v>
      </c>
      <c r="H66" s="28">
        <v>525.26</v>
      </c>
      <c r="I66" s="30" t="e">
        <v>#N/A</v>
      </c>
      <c r="J66" s="29">
        <v>6</v>
      </c>
      <c r="K66" s="25" t="s">
        <v>20</v>
      </c>
      <c r="L66" s="25">
        <v>45686</v>
      </c>
      <c r="M66" s="27" t="s">
        <v>70</v>
      </c>
      <c r="N66" s="24" t="e">
        <f>VLOOKUP(L66,'Fine Wine'!$L$79:$L$90,1,0)</f>
        <v>#N/A</v>
      </c>
    </row>
    <row r="67" spans="1:14" s="24" customFormat="1" ht="30" hidden="1" customHeight="1">
      <c r="A67" s="24">
        <v>45520</v>
      </c>
      <c r="B67" s="25">
        <v>2015</v>
      </c>
      <c r="C67" s="27" t="s">
        <v>138</v>
      </c>
      <c r="D67" s="25" t="s">
        <v>343</v>
      </c>
      <c r="E67" s="25" t="s">
        <v>65</v>
      </c>
      <c r="F67" s="25" t="s">
        <v>66</v>
      </c>
      <c r="G67" s="25" t="s">
        <v>19</v>
      </c>
      <c r="H67" s="28">
        <v>123</v>
      </c>
      <c r="I67" s="30" t="e">
        <v>#N/A</v>
      </c>
      <c r="J67" s="29">
        <v>6</v>
      </c>
      <c r="K67" s="25" t="s">
        <v>20</v>
      </c>
      <c r="L67" s="25">
        <v>45520</v>
      </c>
      <c r="M67" s="27" t="s">
        <v>70</v>
      </c>
      <c r="N67" s="24" t="e">
        <f>VLOOKUP(L67,'Fine Wine'!$L$79:$L$90,1,0)</f>
        <v>#N/A</v>
      </c>
    </row>
    <row r="68" spans="1:14" s="24" customFormat="1" ht="30" hidden="1" customHeight="1">
      <c r="A68" s="24">
        <v>74180</v>
      </c>
      <c r="B68" s="25">
        <v>2018</v>
      </c>
      <c r="C68" s="27" t="s">
        <v>206</v>
      </c>
      <c r="D68" s="25" t="s">
        <v>203</v>
      </c>
      <c r="E68" s="25" t="s">
        <v>108</v>
      </c>
      <c r="F68" s="25" t="s">
        <v>66</v>
      </c>
      <c r="G68" s="25" t="s">
        <v>19</v>
      </c>
      <c r="H68" s="28">
        <v>53.7</v>
      </c>
      <c r="I68" s="30" t="e">
        <v>#N/A</v>
      </c>
      <c r="J68" s="29">
        <v>6</v>
      </c>
      <c r="K68" s="25" t="s">
        <v>20</v>
      </c>
      <c r="L68" s="25">
        <v>74180</v>
      </c>
      <c r="M68" s="27"/>
      <c r="N68" s="24" t="e">
        <f>VLOOKUP(L68,'Fine Wine'!$L$79:$L$90,1,0)</f>
        <v>#N/A</v>
      </c>
    </row>
    <row r="69" spans="1:14" s="24" customFormat="1" ht="30" hidden="1" customHeight="1">
      <c r="A69" s="24">
        <v>75014</v>
      </c>
      <c r="B69" s="25">
        <v>2019</v>
      </c>
      <c r="C69" s="27" t="s">
        <v>202</v>
      </c>
      <c r="D69" s="25" t="s">
        <v>203</v>
      </c>
      <c r="E69" s="25" t="s">
        <v>108</v>
      </c>
      <c r="F69" s="25" t="s">
        <v>66</v>
      </c>
      <c r="G69" s="25" t="s">
        <v>19</v>
      </c>
      <c r="H69" s="28">
        <v>52.680933333333336</v>
      </c>
      <c r="I69" s="30" t="e">
        <v>#N/A</v>
      </c>
      <c r="J69" s="29">
        <v>6</v>
      </c>
      <c r="K69" s="25" t="s">
        <v>20</v>
      </c>
      <c r="L69" s="25">
        <v>75014</v>
      </c>
      <c r="M69" s="27"/>
      <c r="N69" s="24" t="e">
        <f>VLOOKUP(L69,'Fine Wine'!$L$79:$L$90,1,0)</f>
        <v>#N/A</v>
      </c>
    </row>
    <row r="70" spans="1:14" s="24" customFormat="1" ht="30" hidden="1" customHeight="1">
      <c r="A70" s="24">
        <v>72649</v>
      </c>
      <c r="B70" s="25">
        <v>2017</v>
      </c>
      <c r="C70" s="27" t="s">
        <v>205</v>
      </c>
      <c r="D70" s="25" t="s">
        <v>203</v>
      </c>
      <c r="E70" s="25" t="s">
        <v>108</v>
      </c>
      <c r="F70" s="25" t="s">
        <v>66</v>
      </c>
      <c r="G70" s="25" t="s">
        <v>19</v>
      </c>
      <c r="H70" s="28">
        <v>53.27</v>
      </c>
      <c r="I70" s="30" t="e">
        <v>#N/A</v>
      </c>
      <c r="J70" s="29">
        <v>6</v>
      </c>
      <c r="K70" s="25" t="s">
        <v>20</v>
      </c>
      <c r="L70" s="25">
        <v>72649</v>
      </c>
      <c r="M70" s="27"/>
      <c r="N70" s="24" t="e">
        <f>VLOOKUP(L70,'Fine Wine'!$L$79:$L$90,1,0)</f>
        <v>#N/A</v>
      </c>
    </row>
    <row r="71" spans="1:14" s="24" customFormat="1" ht="30" hidden="1" customHeight="1">
      <c r="A71" s="24">
        <v>74183</v>
      </c>
      <c r="B71" s="25">
        <v>2018</v>
      </c>
      <c r="C71" s="27" t="s">
        <v>207</v>
      </c>
      <c r="D71" s="25" t="s">
        <v>203</v>
      </c>
      <c r="E71" s="25" t="s">
        <v>108</v>
      </c>
      <c r="F71" s="25" t="s">
        <v>66</v>
      </c>
      <c r="G71" s="25" t="s">
        <v>19</v>
      </c>
      <c r="H71" s="28">
        <v>53.7</v>
      </c>
      <c r="I71" s="30" t="e">
        <v>#N/A</v>
      </c>
      <c r="J71" s="29">
        <v>6</v>
      </c>
      <c r="K71" s="25" t="s">
        <v>20</v>
      </c>
      <c r="L71" s="25">
        <v>74183</v>
      </c>
      <c r="M71" s="27"/>
      <c r="N71" s="24" t="e">
        <f>VLOOKUP(L71,'Fine Wine'!$L$79:$L$90,1,0)</f>
        <v>#N/A</v>
      </c>
    </row>
    <row r="72" spans="1:14" s="24" customFormat="1" ht="30" hidden="1" customHeight="1">
      <c r="A72" s="24">
        <v>45001</v>
      </c>
      <c r="B72" s="25">
        <v>1996</v>
      </c>
      <c r="C72" s="27" t="s">
        <v>158</v>
      </c>
      <c r="D72" s="25" t="s">
        <v>78</v>
      </c>
      <c r="E72" s="25" t="s">
        <v>65</v>
      </c>
      <c r="F72" s="25" t="s">
        <v>66</v>
      </c>
      <c r="G72" s="25" t="s">
        <v>19</v>
      </c>
      <c r="H72" s="28">
        <v>205</v>
      </c>
      <c r="I72" s="30" t="e">
        <v>#N/A</v>
      </c>
      <c r="J72" s="29">
        <v>3</v>
      </c>
      <c r="K72" s="25" t="s">
        <v>113</v>
      </c>
      <c r="L72" s="25">
        <v>45001</v>
      </c>
      <c r="M72" s="27" t="s">
        <v>70</v>
      </c>
      <c r="N72" s="24" t="e">
        <f>VLOOKUP(L72,'Fine Wine'!$L$79:$L$90,1,0)</f>
        <v>#N/A</v>
      </c>
    </row>
    <row r="73" spans="1:14" s="24" customFormat="1" ht="30" hidden="1" customHeight="1">
      <c r="A73" s="24">
        <v>74877</v>
      </c>
      <c r="B73" s="25">
        <v>1990</v>
      </c>
      <c r="C73" s="27" t="s">
        <v>196</v>
      </c>
      <c r="D73" s="25" t="s">
        <v>107</v>
      </c>
      <c r="E73" s="25" t="s">
        <v>108</v>
      </c>
      <c r="F73" s="25" t="s">
        <v>66</v>
      </c>
      <c r="G73" s="25" t="s">
        <v>19</v>
      </c>
      <c r="H73" s="28">
        <v>39.155466666666669</v>
      </c>
      <c r="I73" s="30" t="e">
        <v>#N/A</v>
      </c>
      <c r="J73" s="29">
        <v>1</v>
      </c>
      <c r="K73" s="25" t="s">
        <v>97</v>
      </c>
      <c r="L73" s="25">
        <v>74877</v>
      </c>
      <c r="M73" s="27"/>
      <c r="N73" s="24" t="e">
        <f>VLOOKUP(L73,'Fine Wine'!$L$79:$L$90,1,0)</f>
        <v>#N/A</v>
      </c>
    </row>
    <row r="74" spans="1:14" s="24" customFormat="1" ht="30" hidden="1" customHeight="1">
      <c r="A74" s="24">
        <v>44180</v>
      </c>
      <c r="B74" s="25">
        <v>2015</v>
      </c>
      <c r="C74" s="27" t="s">
        <v>176</v>
      </c>
      <c r="D74" s="25" t="s">
        <v>175</v>
      </c>
      <c r="E74" s="25" t="s">
        <v>81</v>
      </c>
      <c r="F74" s="25" t="s">
        <v>66</v>
      </c>
      <c r="G74" s="25" t="s">
        <v>19</v>
      </c>
      <c r="H74" s="28">
        <v>102.08813333333332</v>
      </c>
      <c r="I74" s="30" t="e">
        <v>#N/A</v>
      </c>
      <c r="J74" s="29">
        <v>6</v>
      </c>
      <c r="K74" s="25" t="s">
        <v>20</v>
      </c>
      <c r="L74" s="25">
        <v>44180</v>
      </c>
      <c r="M74" s="27"/>
      <c r="N74" s="24" t="e">
        <f>VLOOKUP(L74,'Fine Wine'!$L$79:$L$90,1,0)</f>
        <v>#N/A</v>
      </c>
    </row>
    <row r="75" spans="1:14" s="24" customFormat="1" ht="30" hidden="1" customHeight="1">
      <c r="A75" s="24">
        <v>68467</v>
      </c>
      <c r="B75" s="25">
        <v>2011</v>
      </c>
      <c r="C75" s="27" t="s">
        <v>94</v>
      </c>
      <c r="D75" s="25" t="s">
        <v>93</v>
      </c>
      <c r="E75" s="25" t="s">
        <v>93</v>
      </c>
      <c r="F75" s="25" t="s">
        <v>66</v>
      </c>
      <c r="G75" s="25" t="s">
        <v>14</v>
      </c>
      <c r="H75" s="28">
        <v>79.78</v>
      </c>
      <c r="I75" s="30" t="e">
        <v>#N/A</v>
      </c>
      <c r="J75" s="29">
        <v>6</v>
      </c>
      <c r="K75" s="25" t="s">
        <v>20</v>
      </c>
      <c r="L75" s="25">
        <v>68467</v>
      </c>
      <c r="M75" s="27"/>
      <c r="N75" s="24" t="e">
        <f>VLOOKUP(L75,'Fine Wine'!$L$79:$L$90,1,0)</f>
        <v>#N/A</v>
      </c>
    </row>
    <row r="76" spans="1:14" s="24" customFormat="1" ht="30" hidden="1" customHeight="1">
      <c r="A76" s="24">
        <v>71620</v>
      </c>
      <c r="B76" s="25">
        <v>2005</v>
      </c>
      <c r="C76" s="27" t="s">
        <v>112</v>
      </c>
      <c r="D76" s="25" t="s">
        <v>93</v>
      </c>
      <c r="E76" s="25" t="s">
        <v>93</v>
      </c>
      <c r="F76" s="25" t="s">
        <v>66</v>
      </c>
      <c r="G76" s="25" t="s">
        <v>110</v>
      </c>
      <c r="H76" s="28">
        <v>625.90105882352941</v>
      </c>
      <c r="I76" s="30" t="e">
        <v>#N/A</v>
      </c>
      <c r="J76" s="29">
        <v>3</v>
      </c>
      <c r="K76" s="25" t="s">
        <v>113</v>
      </c>
      <c r="L76" s="25">
        <v>71620</v>
      </c>
      <c r="M76" s="27"/>
      <c r="N76" s="24" t="e">
        <f>VLOOKUP(L76,'Fine Wine'!$L$79:$L$90,1,0)</f>
        <v>#N/A</v>
      </c>
    </row>
    <row r="77" spans="1:14" s="24" customFormat="1" ht="30" hidden="1" customHeight="1">
      <c r="A77" s="24">
        <v>45668</v>
      </c>
      <c r="B77" s="25">
        <v>2022</v>
      </c>
      <c r="C77" s="27" t="s">
        <v>183</v>
      </c>
      <c r="D77" s="25" t="s">
        <v>180</v>
      </c>
      <c r="E77" s="25" t="s">
        <v>81</v>
      </c>
      <c r="F77" s="25" t="s">
        <v>66</v>
      </c>
      <c r="G77" s="25" t="s">
        <v>19</v>
      </c>
      <c r="H77" s="28">
        <v>174.35133333333332</v>
      </c>
      <c r="I77" s="30" t="e">
        <v>#N/A</v>
      </c>
      <c r="J77" s="29">
        <v>6</v>
      </c>
      <c r="K77" s="25" t="s">
        <v>20</v>
      </c>
      <c r="L77" s="25">
        <v>45668</v>
      </c>
      <c r="M77" s="27"/>
      <c r="N77" s="24" t="e">
        <f>VLOOKUP(L77,'Fine Wine'!$L$79:$L$90,1,0)</f>
        <v>#N/A</v>
      </c>
    </row>
    <row r="78" spans="1:14" s="24" customFormat="1" ht="30" hidden="1" customHeight="1">
      <c r="A78" s="24">
        <v>44655</v>
      </c>
      <c r="B78" s="25">
        <v>2019</v>
      </c>
      <c r="C78" s="27" t="s">
        <v>199</v>
      </c>
      <c r="D78" s="25" t="s">
        <v>198</v>
      </c>
      <c r="E78" s="25" t="s">
        <v>108</v>
      </c>
      <c r="F78" s="25" t="s">
        <v>66</v>
      </c>
      <c r="G78" s="25" t="s">
        <v>19</v>
      </c>
      <c r="H78" s="28">
        <v>119.65030769230769</v>
      </c>
      <c r="I78" s="30" t="e">
        <v>#N/A</v>
      </c>
      <c r="J78" s="29">
        <v>6</v>
      </c>
      <c r="K78" s="25" t="s">
        <v>20</v>
      </c>
      <c r="L78" s="25">
        <v>44655</v>
      </c>
      <c r="M78" s="27"/>
      <c r="N78" s="24" t="e">
        <f>VLOOKUP(L78,'Fine Wine'!$L$79:$L$90,1,0)</f>
        <v>#N/A</v>
      </c>
    </row>
    <row r="79" spans="1:14" s="24" customFormat="1" ht="30" hidden="1" customHeight="1">
      <c r="A79" s="24">
        <v>74682</v>
      </c>
      <c r="B79" s="25">
        <v>2013</v>
      </c>
      <c r="C79" s="27" t="s">
        <v>182</v>
      </c>
      <c r="D79" s="25" t="s">
        <v>180</v>
      </c>
      <c r="E79" s="25" t="s">
        <v>81</v>
      </c>
      <c r="F79" s="25" t="s">
        <v>66</v>
      </c>
      <c r="G79" s="25" t="s">
        <v>19</v>
      </c>
      <c r="H79" s="28">
        <v>84.55</v>
      </c>
      <c r="I79" s="30" t="e">
        <v>#N/A</v>
      </c>
      <c r="J79" s="29">
        <v>12</v>
      </c>
      <c r="K79" s="25" t="s">
        <v>74</v>
      </c>
      <c r="L79" s="25">
        <v>74682</v>
      </c>
      <c r="M79" s="27"/>
      <c r="N79" s="24" t="e">
        <f>VLOOKUP(L79,'Fine Wine'!$L$79:$L$90,1,0)</f>
        <v>#N/A</v>
      </c>
    </row>
    <row r="80" spans="1:14" s="24" customFormat="1" ht="30" hidden="1" customHeight="1">
      <c r="A80" s="24">
        <v>41142</v>
      </c>
      <c r="B80" s="25">
        <v>2003</v>
      </c>
      <c r="C80" s="27" t="s">
        <v>345</v>
      </c>
      <c r="D80" s="25" t="s">
        <v>346</v>
      </c>
      <c r="E80" s="25" t="s">
        <v>81</v>
      </c>
      <c r="F80" s="25" t="s">
        <v>66</v>
      </c>
      <c r="G80" s="25" t="s">
        <v>19</v>
      </c>
      <c r="H80" s="28">
        <v>2552.2192941176472</v>
      </c>
      <c r="I80" s="30" t="e">
        <v>#N/A</v>
      </c>
      <c r="J80" s="29">
        <v>3</v>
      </c>
      <c r="K80" s="25" t="s">
        <v>16</v>
      </c>
      <c r="L80" s="25">
        <v>41142</v>
      </c>
      <c r="M80" s="27"/>
      <c r="N80" s="24" t="e">
        <f>VLOOKUP(L80,'Fine Wine'!$L$79:$L$90,1,0)</f>
        <v>#N/A</v>
      </c>
    </row>
    <row r="81" spans="1:14" s="24" customFormat="1" ht="30" hidden="1" customHeight="1">
      <c r="A81" s="24">
        <v>45772</v>
      </c>
      <c r="B81" s="25">
        <v>2006</v>
      </c>
      <c r="C81" s="27" t="s">
        <v>208</v>
      </c>
      <c r="D81" s="25" t="s">
        <v>109</v>
      </c>
      <c r="E81" s="25" t="s">
        <v>108</v>
      </c>
      <c r="F81" s="25" t="s">
        <v>66</v>
      </c>
      <c r="G81" s="25" t="s">
        <v>19</v>
      </c>
      <c r="H81" s="28" t="s">
        <v>209</v>
      </c>
      <c r="I81" s="30" t="e">
        <v>#N/A</v>
      </c>
      <c r="J81" s="29">
        <v>1</v>
      </c>
      <c r="K81" s="25" t="s">
        <v>25</v>
      </c>
      <c r="L81" s="25">
        <v>45772</v>
      </c>
      <c r="M81" s="27"/>
      <c r="N81" s="24" t="e">
        <f>VLOOKUP(L81,'Fine Wine'!$L$79:$L$90,1,0)</f>
        <v>#N/A</v>
      </c>
    </row>
    <row r="82" spans="1:14" s="24" customFormat="1" ht="30" hidden="1" customHeight="1">
      <c r="A82" s="24">
        <v>45513</v>
      </c>
      <c r="B82" s="25">
        <v>2013</v>
      </c>
      <c r="C82" s="27" t="s">
        <v>210</v>
      </c>
      <c r="D82" s="25" t="s">
        <v>109</v>
      </c>
      <c r="E82" s="25" t="s">
        <v>108</v>
      </c>
      <c r="F82" s="25" t="s">
        <v>66</v>
      </c>
      <c r="G82" s="25" t="s">
        <v>19</v>
      </c>
      <c r="H82" s="28" t="s">
        <v>209</v>
      </c>
      <c r="I82" s="30" t="e">
        <v>#N/A</v>
      </c>
      <c r="J82" s="29">
        <v>3</v>
      </c>
      <c r="K82" s="25" t="s">
        <v>16</v>
      </c>
      <c r="L82" s="25">
        <v>45513</v>
      </c>
      <c r="M82" s="27"/>
      <c r="N82" s="24" t="e">
        <f>VLOOKUP(L82,'Fine Wine'!$L$79:$L$90,1,0)</f>
        <v>#N/A</v>
      </c>
    </row>
    <row r="83" spans="1:14" s="24" customFormat="1" ht="30" hidden="1" customHeight="1">
      <c r="A83" s="24">
        <v>41500</v>
      </c>
      <c r="B83" s="25">
        <v>2017</v>
      </c>
      <c r="C83" s="27" t="s">
        <v>347</v>
      </c>
      <c r="D83" s="25" t="s">
        <v>90</v>
      </c>
      <c r="E83" s="25" t="s">
        <v>81</v>
      </c>
      <c r="F83" s="25" t="s">
        <v>66</v>
      </c>
      <c r="G83" s="25" t="s">
        <v>14</v>
      </c>
      <c r="H83" s="28">
        <v>77.15506666666667</v>
      </c>
      <c r="I83" s="30" t="e">
        <v>#N/A</v>
      </c>
      <c r="J83" s="29">
        <v>6</v>
      </c>
      <c r="K83" s="25" t="s">
        <v>20</v>
      </c>
      <c r="L83" s="25">
        <v>41500</v>
      </c>
      <c r="M83" s="27"/>
      <c r="N83" s="24" t="e">
        <f>VLOOKUP(L83,'Fine Wine'!$L$79:$L$90,1,0)</f>
        <v>#N/A</v>
      </c>
    </row>
    <row r="84" spans="1:14" s="24" customFormat="1" ht="30" hidden="1" customHeight="1">
      <c r="A84" s="24">
        <v>4318918</v>
      </c>
      <c r="B84" s="25">
        <v>2018</v>
      </c>
      <c r="C84" s="27" t="s">
        <v>83</v>
      </c>
      <c r="D84" s="25" t="s">
        <v>82</v>
      </c>
      <c r="E84" s="25" t="s">
        <v>81</v>
      </c>
      <c r="F84" s="25" t="s">
        <v>66</v>
      </c>
      <c r="G84" s="25" t="s">
        <v>14</v>
      </c>
      <c r="H84" s="28">
        <v>49.970533333333329</v>
      </c>
      <c r="I84" s="30" t="e">
        <v>#N/A</v>
      </c>
      <c r="J84" s="29">
        <v>6</v>
      </c>
      <c r="K84" s="25" t="s">
        <v>20</v>
      </c>
      <c r="L84" s="25">
        <v>4318918</v>
      </c>
      <c r="M84" s="27"/>
      <c r="N84" s="24" t="e">
        <f>VLOOKUP(L84,'Fine Wine'!$L$79:$L$90,1,0)</f>
        <v>#N/A</v>
      </c>
    </row>
    <row r="85" spans="1:14" s="24" customFormat="1" ht="30" hidden="1" customHeight="1">
      <c r="A85" s="24">
        <v>45636</v>
      </c>
      <c r="B85" s="25">
        <v>2016</v>
      </c>
      <c r="C85" s="27" t="s">
        <v>141</v>
      </c>
      <c r="D85" s="25" t="s">
        <v>129</v>
      </c>
      <c r="E85" s="25" t="s">
        <v>65</v>
      </c>
      <c r="F85" s="25" t="s">
        <v>66</v>
      </c>
      <c r="G85" s="25" t="s">
        <v>19</v>
      </c>
      <c r="H85" s="28">
        <v>208</v>
      </c>
      <c r="I85" s="30" t="e">
        <v>#N/A</v>
      </c>
      <c r="J85" s="29">
        <v>6</v>
      </c>
      <c r="K85" s="25" t="s">
        <v>20</v>
      </c>
      <c r="L85" s="25">
        <v>45636</v>
      </c>
      <c r="M85" s="27" t="s">
        <v>70</v>
      </c>
      <c r="N85" s="24" t="e">
        <f>VLOOKUP(L85,'Fine Wine'!$L$79:$L$90,1,0)</f>
        <v>#N/A</v>
      </c>
    </row>
    <row r="86" spans="1:14" s="24" customFormat="1" ht="30" hidden="1" customHeight="1">
      <c r="A86" s="24">
        <v>45705</v>
      </c>
      <c r="B86" s="25">
        <v>2020</v>
      </c>
      <c r="C86" s="27" t="s">
        <v>177</v>
      </c>
      <c r="D86" s="25" t="s">
        <v>178</v>
      </c>
      <c r="E86" s="25" t="s">
        <v>81</v>
      </c>
      <c r="F86" s="25" t="s">
        <v>66</v>
      </c>
      <c r="G86" s="25" t="s">
        <v>19</v>
      </c>
      <c r="H86" s="28"/>
      <c r="I86" s="30" t="e">
        <v>#N/A</v>
      </c>
      <c r="J86" s="29">
        <v>6</v>
      </c>
      <c r="K86" s="25" t="s">
        <v>20</v>
      </c>
      <c r="L86" s="25">
        <v>45705</v>
      </c>
      <c r="M86" s="27"/>
      <c r="N86" s="24" t="e">
        <f>VLOOKUP(L86,'Fine Wine'!$L$79:$L$90,1,0)</f>
        <v>#N/A</v>
      </c>
    </row>
    <row r="87" spans="1:14" s="24" customFormat="1" ht="30" hidden="1" customHeight="1">
      <c r="A87" s="24">
        <v>44929</v>
      </c>
      <c r="B87" s="25">
        <v>1980</v>
      </c>
      <c r="C87" s="27" t="s">
        <v>101</v>
      </c>
      <c r="D87" s="25" t="s">
        <v>93</v>
      </c>
      <c r="E87" s="25" t="s">
        <v>93</v>
      </c>
      <c r="F87" s="25" t="s">
        <v>66</v>
      </c>
      <c r="G87" s="25" t="s">
        <v>14</v>
      </c>
      <c r="H87" s="28">
        <v>152.71773333333331</v>
      </c>
      <c r="I87" s="30" t="e">
        <v>#N/A</v>
      </c>
      <c r="J87" s="29">
        <v>1</v>
      </c>
      <c r="K87" s="25" t="s">
        <v>97</v>
      </c>
      <c r="L87" s="25">
        <v>44929</v>
      </c>
      <c r="M87" s="27"/>
      <c r="N87" s="24" t="e">
        <f>VLOOKUP(L87,'Fine Wine'!$L$79:$L$90,1,0)</f>
        <v>#N/A</v>
      </c>
    </row>
    <row r="88" spans="1:14" s="24" customFormat="1" ht="30" hidden="1" customHeight="1">
      <c r="A88" s="24">
        <v>75953</v>
      </c>
      <c r="B88" s="25">
        <v>2000</v>
      </c>
      <c r="C88" s="27" t="s">
        <v>96</v>
      </c>
      <c r="D88" s="25" t="s">
        <v>93</v>
      </c>
      <c r="E88" s="25" t="s">
        <v>93</v>
      </c>
      <c r="F88" s="25" t="s">
        <v>66</v>
      </c>
      <c r="G88" s="25" t="s">
        <v>14</v>
      </c>
      <c r="H88" s="28">
        <v>88.67</v>
      </c>
      <c r="I88" s="30" t="e">
        <v>#N/A</v>
      </c>
      <c r="J88" s="29">
        <v>1</v>
      </c>
      <c r="K88" s="25" t="s">
        <v>97</v>
      </c>
      <c r="L88" s="25">
        <v>75953</v>
      </c>
      <c r="M88" s="27"/>
      <c r="N88" s="24" t="e">
        <f>VLOOKUP(L88,'Fine Wine'!$L$79:$L$90,1,0)</f>
        <v>#N/A</v>
      </c>
    </row>
    <row r="89" spans="1:14" s="24" customFormat="1" ht="30" hidden="1" customHeight="1">
      <c r="A89" s="24">
        <v>75006</v>
      </c>
      <c r="B89" s="25">
        <v>1987</v>
      </c>
      <c r="C89" s="27" t="s">
        <v>99</v>
      </c>
      <c r="D89" s="25" t="s">
        <v>93</v>
      </c>
      <c r="E89" s="25" t="s">
        <v>93</v>
      </c>
      <c r="F89" s="25" t="s">
        <v>66</v>
      </c>
      <c r="G89" s="25" t="s">
        <v>14</v>
      </c>
      <c r="H89" s="28">
        <v>127.21</v>
      </c>
      <c r="I89" s="30" t="e">
        <v>#N/A</v>
      </c>
      <c r="J89" s="29">
        <v>1</v>
      </c>
      <c r="K89" s="25" t="s">
        <v>97</v>
      </c>
      <c r="L89" s="25">
        <v>75006</v>
      </c>
      <c r="M89" s="27" t="s">
        <v>130</v>
      </c>
      <c r="N89" s="24" t="e">
        <f>VLOOKUP(L89,'Fine Wine'!$L$79:$L$90,1,0)</f>
        <v>#N/A</v>
      </c>
    </row>
    <row r="90" spans="1:14" s="24" customFormat="1" ht="30" hidden="1" customHeight="1">
      <c r="A90" s="24">
        <v>45644</v>
      </c>
      <c r="B90" s="25">
        <v>2016</v>
      </c>
      <c r="C90" s="27" t="s">
        <v>128</v>
      </c>
      <c r="D90" s="25" t="s">
        <v>129</v>
      </c>
      <c r="E90" s="25" t="s">
        <v>65</v>
      </c>
      <c r="F90" s="25" t="s">
        <v>66</v>
      </c>
      <c r="G90" s="25" t="s">
        <v>19</v>
      </c>
      <c r="H90" s="28">
        <v>27</v>
      </c>
      <c r="I90" s="30" t="e">
        <v>#N/A</v>
      </c>
      <c r="J90" s="29">
        <v>6</v>
      </c>
      <c r="K90" s="25" t="s">
        <v>20</v>
      </c>
      <c r="L90" s="25">
        <v>45644</v>
      </c>
      <c r="M90" s="27" t="s">
        <v>70</v>
      </c>
      <c r="N90" s="24" t="e">
        <f>VLOOKUP(L90,'Fine Wine'!$L$79:$L$90,1,0)</f>
        <v>#N/A</v>
      </c>
    </row>
    <row r="91" spans="1:14" s="24" customFormat="1" ht="30" hidden="1" customHeight="1">
      <c r="A91" s="24">
        <v>72312</v>
      </c>
      <c r="B91" s="25">
        <v>2016</v>
      </c>
      <c r="C91" s="27" t="s">
        <v>149</v>
      </c>
      <c r="D91" s="25" t="s">
        <v>73</v>
      </c>
      <c r="E91" s="25" t="s">
        <v>65</v>
      </c>
      <c r="F91" s="25" t="s">
        <v>66</v>
      </c>
      <c r="G91" s="25" t="s">
        <v>19</v>
      </c>
      <c r="H91" s="28">
        <v>17.559999999999999</v>
      </c>
      <c r="I91" s="30" t="e">
        <v>#N/A</v>
      </c>
      <c r="J91" s="29">
        <v>6</v>
      </c>
      <c r="K91" s="25" t="s">
        <v>20</v>
      </c>
      <c r="L91" s="25">
        <v>72312</v>
      </c>
      <c r="M91" s="27" t="s">
        <v>70</v>
      </c>
      <c r="N91" s="24" t="e">
        <f>VLOOKUP(L91,'Fine Wine'!$L$79:$L$90,1,0)</f>
        <v>#N/A</v>
      </c>
    </row>
    <row r="92" spans="1:14" s="24" customFormat="1" ht="30" hidden="1" customHeight="1">
      <c r="A92" s="24">
        <v>44667</v>
      </c>
      <c r="B92" s="25">
        <v>2018</v>
      </c>
      <c r="C92" s="27" t="s">
        <v>348</v>
      </c>
      <c r="D92" s="25" t="s">
        <v>90</v>
      </c>
      <c r="E92" s="25" t="s">
        <v>81</v>
      </c>
      <c r="F92" s="25" t="s">
        <v>66</v>
      </c>
      <c r="G92" s="25" t="s">
        <v>14</v>
      </c>
      <c r="H92" s="28">
        <v>115.73226666666666</v>
      </c>
      <c r="I92" s="30" t="e">
        <v>#N/A</v>
      </c>
      <c r="J92" s="29">
        <v>6</v>
      </c>
      <c r="K92" s="25" t="s">
        <v>91</v>
      </c>
      <c r="L92" s="25">
        <v>44667</v>
      </c>
      <c r="M92" s="27"/>
      <c r="N92" s="24" t="e">
        <f>VLOOKUP(L92,'Fine Wine'!$L$79:$L$90,1,0)</f>
        <v>#N/A</v>
      </c>
    </row>
    <row r="93" spans="1:14" s="24" customFormat="1" ht="30" hidden="1" customHeight="1">
      <c r="A93" s="24">
        <v>71624</v>
      </c>
      <c r="B93" s="25">
        <v>2007</v>
      </c>
      <c r="C93" s="27" t="s">
        <v>104</v>
      </c>
      <c r="D93" s="25" t="s">
        <v>93</v>
      </c>
      <c r="E93" s="25" t="s">
        <v>93</v>
      </c>
      <c r="F93" s="25" t="s">
        <v>66</v>
      </c>
      <c r="G93" s="25" t="s">
        <v>14</v>
      </c>
      <c r="H93" s="28">
        <v>424.89524999999998</v>
      </c>
      <c r="I93" s="30" t="e">
        <v>#N/A</v>
      </c>
      <c r="J93" s="29">
        <v>1</v>
      </c>
      <c r="K93" s="25" t="s">
        <v>15</v>
      </c>
      <c r="L93" s="25">
        <v>71624</v>
      </c>
      <c r="M93" s="27"/>
      <c r="N93" s="24" t="e">
        <f>VLOOKUP(L93,'Fine Wine'!$L$79:$L$90,1,0)</f>
        <v>#N/A</v>
      </c>
    </row>
    <row r="94" spans="1:14" s="24" customFormat="1" ht="30" hidden="1" customHeight="1">
      <c r="A94" s="24">
        <v>72096</v>
      </c>
      <c r="B94" s="25">
        <v>2009</v>
      </c>
      <c r="C94" s="27" t="s">
        <v>103</v>
      </c>
      <c r="D94" s="25" t="s">
        <v>93</v>
      </c>
      <c r="E94" s="25" t="s">
        <v>93</v>
      </c>
      <c r="F94" s="25" t="s">
        <v>66</v>
      </c>
      <c r="G94" s="25" t="s">
        <v>14</v>
      </c>
      <c r="H94" s="28">
        <v>424.84674999999993</v>
      </c>
      <c r="I94" s="30" t="e">
        <v>#N/A</v>
      </c>
      <c r="J94" s="29">
        <v>1</v>
      </c>
      <c r="K94" s="25" t="s">
        <v>15</v>
      </c>
      <c r="L94" s="25">
        <v>72096</v>
      </c>
      <c r="M94" s="27"/>
      <c r="N94" s="24" t="e">
        <f>VLOOKUP(L94,'Fine Wine'!$L$79:$L$90,1,0)</f>
        <v>#N/A</v>
      </c>
    </row>
    <row r="95" spans="1:14" s="24" customFormat="1" ht="30" hidden="1" customHeight="1">
      <c r="A95" s="24">
        <v>44508</v>
      </c>
      <c r="B95" s="25">
        <v>2017</v>
      </c>
      <c r="C95" s="27" t="s">
        <v>160</v>
      </c>
      <c r="D95" s="25" t="s">
        <v>79</v>
      </c>
      <c r="E95" s="25" t="s">
        <v>65</v>
      </c>
      <c r="F95" s="25" t="s">
        <v>66</v>
      </c>
      <c r="G95" s="25" t="s">
        <v>19</v>
      </c>
      <c r="H95" s="28">
        <v>31.56</v>
      </c>
      <c r="I95" s="30" t="e">
        <v>#N/A</v>
      </c>
      <c r="J95" s="29">
        <v>6</v>
      </c>
      <c r="K95" s="25" t="s">
        <v>20</v>
      </c>
      <c r="L95" s="25">
        <v>44508</v>
      </c>
      <c r="M95" s="27" t="s">
        <v>161</v>
      </c>
      <c r="N95" s="24" t="e">
        <f>VLOOKUP(L95,'Fine Wine'!$L$79:$L$90,1,0)</f>
        <v>#N/A</v>
      </c>
    </row>
    <row r="96" spans="1:14" s="24" customFormat="1" ht="30" hidden="1" customHeight="1">
      <c r="A96" s="24">
        <v>45927</v>
      </c>
      <c r="B96" s="25">
        <v>2016</v>
      </c>
      <c r="C96" s="27" t="s">
        <v>212</v>
      </c>
      <c r="D96" s="25" t="s">
        <v>93</v>
      </c>
      <c r="E96" s="25" t="s">
        <v>93</v>
      </c>
      <c r="F96" s="25" t="s">
        <v>349</v>
      </c>
      <c r="G96" s="25" t="s">
        <v>14</v>
      </c>
      <c r="H96" s="28">
        <v>69.658533333333338</v>
      </c>
      <c r="I96" s="30" t="e">
        <v>#N/A</v>
      </c>
      <c r="J96" s="29">
        <v>6</v>
      </c>
      <c r="K96" s="25" t="s">
        <v>20</v>
      </c>
      <c r="L96" s="25">
        <v>45927</v>
      </c>
      <c r="M96" s="27"/>
      <c r="N96" s="24" t="e">
        <f>VLOOKUP(L96,'Fine Wine'!$L$79:$L$90,1,0)</f>
        <v>#N/A</v>
      </c>
    </row>
    <row r="97" spans="1:14" s="24" customFormat="1" ht="30" hidden="1" customHeight="1">
      <c r="A97" s="24">
        <v>4382517</v>
      </c>
      <c r="B97" s="25">
        <v>2017</v>
      </c>
      <c r="C97" s="27" t="s">
        <v>213</v>
      </c>
      <c r="D97" s="25" t="s">
        <v>107</v>
      </c>
      <c r="E97" s="25" t="s">
        <v>108</v>
      </c>
      <c r="F97" s="25" t="s">
        <v>349</v>
      </c>
      <c r="G97" s="25" t="s">
        <v>19</v>
      </c>
      <c r="H97" s="28">
        <v>69.238000000000014</v>
      </c>
      <c r="I97" s="30" t="e">
        <v>#N/A</v>
      </c>
      <c r="J97" s="29">
        <v>6</v>
      </c>
      <c r="K97" s="25" t="s">
        <v>20</v>
      </c>
      <c r="L97" s="25">
        <v>4382517</v>
      </c>
      <c r="M97" s="27"/>
      <c r="N97" s="24" t="e">
        <f>VLOOKUP(L97,'Fine Wine'!$L$79:$L$90,1,0)</f>
        <v>#N/A</v>
      </c>
    </row>
    <row r="98" spans="1:14" s="24" customFormat="1" ht="30" hidden="1" customHeight="1">
      <c r="A98" s="24">
        <v>43669</v>
      </c>
      <c r="B98" s="25">
        <v>2020</v>
      </c>
      <c r="C98" s="27" t="s">
        <v>214</v>
      </c>
      <c r="D98" s="25" t="s">
        <v>215</v>
      </c>
      <c r="E98" s="25" t="s">
        <v>215</v>
      </c>
      <c r="F98" s="25" t="s">
        <v>216</v>
      </c>
      <c r="G98" s="25" t="s">
        <v>14</v>
      </c>
      <c r="H98" s="28">
        <v>25.829599999999999</v>
      </c>
      <c r="I98" s="30" t="e">
        <v>#N/A</v>
      </c>
      <c r="J98" s="29">
        <v>6</v>
      </c>
      <c r="K98" s="25" t="s">
        <v>20</v>
      </c>
      <c r="L98" s="25">
        <v>43669</v>
      </c>
      <c r="M98" s="27"/>
      <c r="N98" s="24" t="e">
        <f>VLOOKUP(L98,'Fine Wine'!$L$79:$L$90,1,0)</f>
        <v>#N/A</v>
      </c>
    </row>
    <row r="99" spans="1:14" s="24" customFormat="1" ht="30" hidden="1" customHeight="1">
      <c r="A99" s="24">
        <v>45432</v>
      </c>
      <c r="B99" s="25">
        <v>2021</v>
      </c>
      <c r="C99" s="27" t="s">
        <v>217</v>
      </c>
      <c r="D99" s="25" t="s">
        <v>218</v>
      </c>
      <c r="E99" s="25" t="s">
        <v>218</v>
      </c>
      <c r="F99" s="25" t="s">
        <v>216</v>
      </c>
      <c r="G99" s="25" t="s">
        <v>14</v>
      </c>
      <c r="H99" s="28">
        <v>35.057066666666664</v>
      </c>
      <c r="I99" s="30" t="e">
        <v>#N/A</v>
      </c>
      <c r="J99" s="29">
        <v>6</v>
      </c>
      <c r="K99" s="25" t="s">
        <v>20</v>
      </c>
      <c r="L99" s="25">
        <v>45432</v>
      </c>
      <c r="M99" s="27"/>
      <c r="N99" s="24" t="e">
        <f>VLOOKUP(L99,'Fine Wine'!$L$79:$L$90,1,0)</f>
        <v>#N/A</v>
      </c>
    </row>
    <row r="100" spans="1:14" s="24" customFormat="1" ht="30" hidden="1" customHeight="1">
      <c r="A100" s="24">
        <v>45511</v>
      </c>
      <c r="B100" s="25">
        <v>2016</v>
      </c>
      <c r="C100" s="27" t="s">
        <v>227</v>
      </c>
      <c r="D100" s="25" t="s">
        <v>228</v>
      </c>
      <c r="E100" s="25" t="s">
        <v>228</v>
      </c>
      <c r="F100" s="25" t="s">
        <v>229</v>
      </c>
      <c r="G100" s="25" t="s">
        <v>14</v>
      </c>
      <c r="H100" s="28">
        <v>20.451066666666666</v>
      </c>
      <c r="I100" s="30" t="e">
        <v>#N/A</v>
      </c>
      <c r="J100" s="29">
        <v>6</v>
      </c>
      <c r="K100" s="25" t="s">
        <v>230</v>
      </c>
      <c r="L100" s="25">
        <v>45511</v>
      </c>
      <c r="M100" s="27"/>
      <c r="N100" s="24" t="e">
        <f>VLOOKUP(L100,'Fine Wine'!$L$79:$L$90,1,0)</f>
        <v>#N/A</v>
      </c>
    </row>
    <row r="101" spans="1:14" s="24" customFormat="1" ht="30" hidden="1" customHeight="1">
      <c r="A101" s="24">
        <v>44953</v>
      </c>
      <c r="B101" s="25">
        <v>2020</v>
      </c>
      <c r="C101" s="27" t="s">
        <v>245</v>
      </c>
      <c r="D101" s="25" t="s">
        <v>239</v>
      </c>
      <c r="E101" s="25" t="s">
        <v>240</v>
      </c>
      <c r="F101" s="25" t="s">
        <v>236</v>
      </c>
      <c r="G101" s="25" t="s">
        <v>14</v>
      </c>
      <c r="H101" s="28">
        <v>27.813333333333333</v>
      </c>
      <c r="I101" s="30" t="e">
        <v>#N/A</v>
      </c>
      <c r="J101" s="29">
        <v>6</v>
      </c>
      <c r="K101" s="25" t="s">
        <v>20</v>
      </c>
      <c r="L101" s="25">
        <v>44953</v>
      </c>
      <c r="M101" s="27"/>
      <c r="N101" s="24" t="e">
        <f>VLOOKUP(L101,'Fine Wine'!$L$79:$L$90,1,0)</f>
        <v>#N/A</v>
      </c>
    </row>
    <row r="102" spans="1:14" s="24" customFormat="1" ht="30" hidden="1" customHeight="1">
      <c r="A102" s="24">
        <v>4247419</v>
      </c>
      <c r="B102" s="25">
        <v>2019</v>
      </c>
      <c r="C102" s="27" t="s">
        <v>350</v>
      </c>
      <c r="D102" s="25" t="s">
        <v>239</v>
      </c>
      <c r="E102" s="25" t="s">
        <v>240</v>
      </c>
      <c r="F102" s="25" t="s">
        <v>236</v>
      </c>
      <c r="G102" s="25" t="s">
        <v>19</v>
      </c>
      <c r="H102" s="28">
        <v>34.57</v>
      </c>
      <c r="I102" s="30" t="e">
        <v>#N/A</v>
      </c>
      <c r="J102" s="29">
        <v>6</v>
      </c>
      <c r="K102" s="25" t="s">
        <v>20</v>
      </c>
      <c r="L102" s="25">
        <v>4247419</v>
      </c>
      <c r="M102" s="27"/>
      <c r="N102" s="24" t="e">
        <f>VLOOKUP(L102,'Fine Wine'!$L$79:$L$90,1,0)</f>
        <v>#N/A</v>
      </c>
    </row>
    <row r="103" spans="1:14" s="24" customFormat="1" ht="30" hidden="1" customHeight="1">
      <c r="A103" s="24">
        <v>42367</v>
      </c>
      <c r="B103" s="25">
        <v>2018</v>
      </c>
      <c r="C103" s="27" t="s">
        <v>258</v>
      </c>
      <c r="D103" s="25" t="s">
        <v>237</v>
      </c>
      <c r="E103" s="25" t="s">
        <v>237</v>
      </c>
      <c r="F103" s="25" t="s">
        <v>236</v>
      </c>
      <c r="G103" s="25" t="s">
        <v>19</v>
      </c>
      <c r="H103" s="28">
        <v>218.92840000000001</v>
      </c>
      <c r="I103" s="30" t="e">
        <v>#N/A</v>
      </c>
      <c r="J103" s="29">
        <v>1</v>
      </c>
      <c r="K103" s="25" t="s">
        <v>25</v>
      </c>
      <c r="L103" s="25">
        <v>42367</v>
      </c>
      <c r="M103" s="27"/>
      <c r="N103" s="24" t="e">
        <f>VLOOKUP(L103,'Fine Wine'!$L$79:$L$90,1,0)</f>
        <v>#N/A</v>
      </c>
    </row>
    <row r="104" spans="1:14" s="24" customFormat="1" ht="30" hidden="1" customHeight="1">
      <c r="A104" s="24">
        <v>44680</v>
      </c>
      <c r="B104" s="25">
        <v>2010</v>
      </c>
      <c r="C104" s="27" t="s">
        <v>248</v>
      </c>
      <c r="D104" s="25" t="s">
        <v>247</v>
      </c>
      <c r="E104" s="25" t="s">
        <v>240</v>
      </c>
      <c r="F104" s="25" t="s">
        <v>236</v>
      </c>
      <c r="G104" s="25" t="s">
        <v>14</v>
      </c>
      <c r="H104" s="28">
        <v>181.19653333333335</v>
      </c>
      <c r="I104" s="30" t="e">
        <v>#N/A</v>
      </c>
      <c r="J104" s="29">
        <v>1</v>
      </c>
      <c r="K104" s="25" t="s">
        <v>15</v>
      </c>
      <c r="L104" s="25">
        <v>44680</v>
      </c>
      <c r="M104" s="27"/>
      <c r="N104" s="24" t="e">
        <f>VLOOKUP(L104,'Fine Wine'!$L$79:$L$90,1,0)</f>
        <v>#N/A</v>
      </c>
    </row>
    <row r="105" spans="1:14" s="24" customFormat="1" ht="30" hidden="1" customHeight="1">
      <c r="A105" s="24">
        <v>44678</v>
      </c>
      <c r="B105" s="25">
        <v>2010</v>
      </c>
      <c r="C105" s="27" t="s">
        <v>351</v>
      </c>
      <c r="D105" s="25" t="s">
        <v>352</v>
      </c>
      <c r="E105" s="25" t="s">
        <v>352</v>
      </c>
      <c r="F105" s="25" t="s">
        <v>236</v>
      </c>
      <c r="G105" s="25" t="s">
        <v>110</v>
      </c>
      <c r="H105" s="28">
        <v>146.8372</v>
      </c>
      <c r="I105" s="30" t="e">
        <v>#N/A</v>
      </c>
      <c r="J105" s="29">
        <v>1</v>
      </c>
      <c r="K105" s="25" t="s">
        <v>97</v>
      </c>
      <c r="L105" s="25">
        <v>44678</v>
      </c>
      <c r="M105" s="27"/>
      <c r="N105" s="24" t="e">
        <f>VLOOKUP(L105,'Fine Wine'!$L$79:$L$90,1,0)</f>
        <v>#N/A</v>
      </c>
    </row>
    <row r="106" spans="1:14" s="24" customFormat="1" ht="30" hidden="1" customHeight="1">
      <c r="A106" s="24">
        <v>44893</v>
      </c>
      <c r="B106" s="25">
        <v>2016</v>
      </c>
      <c r="C106" s="27" t="s">
        <v>262</v>
      </c>
      <c r="D106" s="25" t="s">
        <v>249</v>
      </c>
      <c r="E106" s="25" t="s">
        <v>249</v>
      </c>
      <c r="F106" s="25" t="s">
        <v>236</v>
      </c>
      <c r="G106" s="25" t="s">
        <v>19</v>
      </c>
      <c r="H106" s="28">
        <v>72.95</v>
      </c>
      <c r="I106" s="30" t="e">
        <v>#N/A</v>
      </c>
      <c r="J106" s="29">
        <v>12</v>
      </c>
      <c r="K106" s="25" t="s">
        <v>74</v>
      </c>
      <c r="L106" s="25">
        <v>44893</v>
      </c>
      <c r="M106" s="27" t="s">
        <v>130</v>
      </c>
      <c r="N106" s="24" t="e">
        <f>VLOOKUP(L106,'Fine Wine'!$L$79:$L$90,1,0)</f>
        <v>#N/A</v>
      </c>
    </row>
    <row r="107" spans="1:14" s="24" customFormat="1" ht="30" hidden="1" customHeight="1">
      <c r="A107" s="24">
        <v>44960</v>
      </c>
      <c r="B107" s="25">
        <v>2019</v>
      </c>
      <c r="C107" s="27" t="s">
        <v>254</v>
      </c>
      <c r="D107" s="25" t="s">
        <v>237</v>
      </c>
      <c r="E107" s="25" t="s">
        <v>237</v>
      </c>
      <c r="F107" s="25" t="s">
        <v>236</v>
      </c>
      <c r="G107" s="25" t="s">
        <v>19</v>
      </c>
      <c r="H107" s="28">
        <v>63.357333333333337</v>
      </c>
      <c r="I107" s="30" t="e">
        <v>#N/A</v>
      </c>
      <c r="J107" s="29">
        <v>6</v>
      </c>
      <c r="K107" s="25" t="s">
        <v>20</v>
      </c>
      <c r="L107" s="25">
        <v>44960</v>
      </c>
      <c r="M107" s="27"/>
      <c r="N107" s="24" t="e">
        <f>VLOOKUP(L107,'Fine Wine'!$L$79:$L$90,1,0)</f>
        <v>#N/A</v>
      </c>
    </row>
    <row r="108" spans="1:14" s="24" customFormat="1" ht="30" hidden="1" customHeight="1">
      <c r="A108" s="24">
        <v>74980</v>
      </c>
      <c r="B108" s="25">
        <v>2015</v>
      </c>
      <c r="C108" s="27" t="s">
        <v>353</v>
      </c>
      <c r="D108" s="25" t="s">
        <v>237</v>
      </c>
      <c r="E108" s="25" t="s">
        <v>237</v>
      </c>
      <c r="F108" s="25" t="s">
        <v>236</v>
      </c>
      <c r="G108" s="25" t="s">
        <v>19</v>
      </c>
      <c r="H108" s="28">
        <v>86.3172</v>
      </c>
      <c r="I108" s="30" t="e">
        <v>#N/A</v>
      </c>
      <c r="J108" s="29">
        <v>1</v>
      </c>
      <c r="K108" s="25" t="s">
        <v>15</v>
      </c>
      <c r="L108" s="25">
        <v>74980</v>
      </c>
      <c r="M108" s="27"/>
      <c r="N108" s="24" t="e">
        <f>VLOOKUP(L108,'Fine Wine'!$L$79:$L$90,1,0)</f>
        <v>#N/A</v>
      </c>
    </row>
    <row r="109" spans="1:14" s="24" customFormat="1" ht="30" hidden="1" customHeight="1">
      <c r="A109" s="24">
        <v>7641816</v>
      </c>
      <c r="B109" s="25">
        <v>2016</v>
      </c>
      <c r="C109" s="27" t="s">
        <v>270</v>
      </c>
      <c r="D109" s="25" t="s">
        <v>271</v>
      </c>
      <c r="E109" s="25" t="s">
        <v>271</v>
      </c>
      <c r="F109" s="25" t="s">
        <v>268</v>
      </c>
      <c r="G109" s="25" t="s">
        <v>19</v>
      </c>
      <c r="H109" s="28">
        <v>55.361066666666666</v>
      </c>
      <c r="I109" s="30" t="e">
        <v>#N/A</v>
      </c>
      <c r="J109" s="29">
        <v>6</v>
      </c>
      <c r="K109" s="25" t="s">
        <v>20</v>
      </c>
      <c r="L109" s="25">
        <v>7641816</v>
      </c>
      <c r="M109" s="27"/>
      <c r="N109" s="24" t="e">
        <f>VLOOKUP(L109,'Fine Wine'!$L$79:$L$90,1,0)</f>
        <v>#N/A</v>
      </c>
    </row>
    <row r="110" spans="1:14" s="24" customFormat="1" ht="30" hidden="1" customHeight="1">
      <c r="A110" s="24">
        <v>45693</v>
      </c>
      <c r="B110" s="25" t="s">
        <v>95</v>
      </c>
      <c r="C110" s="27" t="s">
        <v>354</v>
      </c>
      <c r="D110" s="25" t="s">
        <v>280</v>
      </c>
      <c r="E110" s="25" t="s">
        <v>280</v>
      </c>
      <c r="F110" s="25" t="s">
        <v>281</v>
      </c>
      <c r="G110" s="25" t="s">
        <v>19</v>
      </c>
      <c r="H110" s="28">
        <v>68.521866666666668</v>
      </c>
      <c r="I110" s="30" t="e">
        <v>#N/A</v>
      </c>
      <c r="J110" s="29">
        <v>6</v>
      </c>
      <c r="K110" s="25" t="s">
        <v>230</v>
      </c>
      <c r="L110" s="25">
        <v>45693</v>
      </c>
      <c r="M110" s="27"/>
      <c r="N110" s="24" t="e">
        <f>VLOOKUP(L110,'Fine Wine'!$L$79:$L$90,1,0)</f>
        <v>#N/A</v>
      </c>
    </row>
    <row r="111" spans="1:14" s="24" customFormat="1" ht="30" hidden="1" customHeight="1">
      <c r="A111" s="24">
        <v>43403</v>
      </c>
      <c r="B111" s="25" t="s">
        <v>95</v>
      </c>
      <c r="C111" s="27" t="s">
        <v>283</v>
      </c>
      <c r="D111" s="25" t="s">
        <v>280</v>
      </c>
      <c r="E111" s="25" t="s">
        <v>280</v>
      </c>
      <c r="F111" s="25" t="s">
        <v>281</v>
      </c>
      <c r="G111" s="25" t="s">
        <v>76</v>
      </c>
      <c r="H111" s="28">
        <v>98.336000000000013</v>
      </c>
      <c r="I111" s="30" t="e">
        <v>#N/A</v>
      </c>
      <c r="J111" s="29">
        <v>6</v>
      </c>
      <c r="K111" s="25" t="s">
        <v>284</v>
      </c>
      <c r="L111" s="25">
        <v>43403</v>
      </c>
      <c r="M111" s="27"/>
      <c r="N111" s="24">
        <f>VLOOKUP(L111,'Fine Wine'!$L$79:$L$90,1,0)</f>
        <v>43403</v>
      </c>
    </row>
    <row r="112" spans="1:14" s="24" customFormat="1" ht="30" hidden="1" customHeight="1">
      <c r="A112" s="24">
        <v>44175</v>
      </c>
      <c r="B112" s="25">
        <v>2016</v>
      </c>
      <c r="C112" s="27" t="s">
        <v>302</v>
      </c>
      <c r="D112" s="25" t="s">
        <v>293</v>
      </c>
      <c r="E112" s="25" t="s">
        <v>294</v>
      </c>
      <c r="F112" s="25" t="s">
        <v>295</v>
      </c>
      <c r="G112" s="25" t="s">
        <v>19</v>
      </c>
      <c r="H112" s="28">
        <v>586.09</v>
      </c>
      <c r="I112" s="30" t="e">
        <v>#N/A</v>
      </c>
      <c r="J112" s="29">
        <v>3</v>
      </c>
      <c r="K112" s="25" t="s">
        <v>113</v>
      </c>
      <c r="L112" s="25">
        <v>44175</v>
      </c>
      <c r="M112" s="27"/>
      <c r="N112" s="24" t="e">
        <f>VLOOKUP(L112,'Fine Wine'!$L$79:$L$90,1,0)</f>
        <v>#N/A</v>
      </c>
    </row>
    <row r="113" spans="1:14" s="24" customFormat="1" ht="30" hidden="1" customHeight="1">
      <c r="A113" s="24">
        <v>41423</v>
      </c>
      <c r="B113" s="25">
        <v>2018</v>
      </c>
      <c r="C113" s="27" t="s">
        <v>300</v>
      </c>
      <c r="D113" s="25" t="s">
        <v>293</v>
      </c>
      <c r="E113" s="25" t="s">
        <v>294</v>
      </c>
      <c r="F113" s="25" t="s">
        <v>295</v>
      </c>
      <c r="G113" s="25" t="s">
        <v>19</v>
      </c>
      <c r="H113" s="28">
        <v>127.27</v>
      </c>
      <c r="I113" s="30" t="e">
        <v>#N/A</v>
      </c>
      <c r="J113" s="29">
        <v>12</v>
      </c>
      <c r="K113" s="25" t="s">
        <v>211</v>
      </c>
      <c r="L113" s="25">
        <v>41423</v>
      </c>
      <c r="M113" s="27"/>
      <c r="N113" s="24" t="e">
        <f>VLOOKUP(L113,'Fine Wine'!$L$79:$L$90,1,0)</f>
        <v>#N/A</v>
      </c>
    </row>
    <row r="114" spans="1:14" s="24" customFormat="1" ht="30" hidden="1" customHeight="1">
      <c r="A114" s="24">
        <v>44912</v>
      </c>
      <c r="B114" s="25" t="s">
        <v>95</v>
      </c>
      <c r="C114" s="27" t="s">
        <v>355</v>
      </c>
      <c r="D114" s="25" t="s">
        <v>293</v>
      </c>
      <c r="E114" s="25" t="s">
        <v>294</v>
      </c>
      <c r="F114" s="25" t="s">
        <v>295</v>
      </c>
      <c r="G114" s="25" t="s">
        <v>19</v>
      </c>
      <c r="H114" s="28">
        <v>125</v>
      </c>
      <c r="I114" s="30" t="e">
        <v>#N/A</v>
      </c>
      <c r="J114" s="29">
        <v>6</v>
      </c>
      <c r="K114" s="25" t="s">
        <v>20</v>
      </c>
      <c r="L114" s="25">
        <v>44912</v>
      </c>
      <c r="M114" s="27"/>
      <c r="N114" s="24" t="e">
        <f>VLOOKUP(L114,'Fine Wine'!$L$79:$L$90,1,0)</f>
        <v>#N/A</v>
      </c>
    </row>
    <row r="115" spans="1:14" s="24" customFormat="1" ht="30" hidden="1" customHeight="1">
      <c r="A115" s="24">
        <v>45358</v>
      </c>
      <c r="B115" s="25" t="s">
        <v>95</v>
      </c>
      <c r="C115" s="27" t="s">
        <v>356</v>
      </c>
      <c r="D115" s="25" t="s">
        <v>293</v>
      </c>
      <c r="E115" s="25" t="s">
        <v>294</v>
      </c>
      <c r="F115" s="25" t="s">
        <v>295</v>
      </c>
      <c r="G115" s="25" t="s">
        <v>19</v>
      </c>
      <c r="H115" s="28">
        <v>119</v>
      </c>
      <c r="I115" s="30" t="e">
        <v>#N/A</v>
      </c>
      <c r="J115" s="29">
        <v>6</v>
      </c>
      <c r="K115" s="25" t="s">
        <v>20</v>
      </c>
      <c r="L115" s="25">
        <v>45358</v>
      </c>
      <c r="M115" s="27"/>
      <c r="N115" s="24" t="e">
        <f>VLOOKUP(L115,'Fine Wine'!$L$79:$L$90,1,0)</f>
        <v>#N/A</v>
      </c>
    </row>
    <row r="116" spans="1:14" s="24" customFormat="1" ht="30" hidden="1" customHeight="1">
      <c r="A116" s="24">
        <v>44951</v>
      </c>
      <c r="B116" s="25">
        <v>2018</v>
      </c>
      <c r="C116" s="27" t="s">
        <v>298</v>
      </c>
      <c r="D116" s="25" t="s">
        <v>297</v>
      </c>
      <c r="E116" s="25" t="s">
        <v>294</v>
      </c>
      <c r="F116" s="25" t="s">
        <v>295</v>
      </c>
      <c r="G116" s="25" t="s">
        <v>14</v>
      </c>
      <c r="H116" s="28">
        <v>47.618266666666671</v>
      </c>
      <c r="I116" s="30" t="e">
        <v>#N/A</v>
      </c>
      <c r="J116" s="29">
        <v>6</v>
      </c>
      <c r="K116" s="25" t="s">
        <v>20</v>
      </c>
      <c r="L116" s="25">
        <v>44951</v>
      </c>
      <c r="M116" s="27"/>
      <c r="N116" s="24" t="e">
        <f>VLOOKUP(L116,'Fine Wine'!$L$79:$L$90,1,0)</f>
        <v>#N/A</v>
      </c>
    </row>
    <row r="117" spans="1:14" s="24" customFormat="1" ht="30" hidden="1" customHeight="1">
      <c r="A117" s="24">
        <v>44952</v>
      </c>
      <c r="B117" s="25">
        <v>2017</v>
      </c>
      <c r="C117" s="27" t="s">
        <v>305</v>
      </c>
      <c r="D117" s="25" t="s">
        <v>297</v>
      </c>
      <c r="E117" s="25" t="s">
        <v>294</v>
      </c>
      <c r="F117" s="25" t="s">
        <v>295</v>
      </c>
      <c r="G117" s="25" t="s">
        <v>19</v>
      </c>
      <c r="H117" s="28">
        <v>47.618266666666671</v>
      </c>
      <c r="I117" s="30" t="e">
        <v>#N/A</v>
      </c>
      <c r="J117" s="29">
        <v>6</v>
      </c>
      <c r="K117" s="25" t="s">
        <v>20</v>
      </c>
      <c r="L117" s="25">
        <v>44952</v>
      </c>
      <c r="M117" s="27"/>
      <c r="N117" s="24" t="e">
        <f>VLOOKUP(L117,'Fine Wine'!$L$79:$L$90,1,0)</f>
        <v>#N/A</v>
      </c>
    </row>
    <row r="118" spans="1:14" s="24" customFormat="1" ht="30" hidden="1" customHeight="1">
      <c r="A118" s="24">
        <v>44604</v>
      </c>
      <c r="B118" s="25">
        <v>2019</v>
      </c>
      <c r="C118" s="27" t="s">
        <v>304</v>
      </c>
      <c r="D118" s="25" t="s">
        <v>297</v>
      </c>
      <c r="E118" s="25" t="s">
        <v>294</v>
      </c>
      <c r="F118" s="25" t="s">
        <v>295</v>
      </c>
      <c r="G118" s="25" t="s">
        <v>19</v>
      </c>
      <c r="H118" s="28">
        <v>31.7148</v>
      </c>
      <c r="I118" s="30" t="e">
        <v>#N/A</v>
      </c>
      <c r="J118" s="29">
        <v>12</v>
      </c>
      <c r="K118" s="25" t="s">
        <v>74</v>
      </c>
      <c r="L118" s="25">
        <v>44604</v>
      </c>
      <c r="M118" s="27"/>
      <c r="N118" s="24" t="e">
        <f>VLOOKUP(L118,'Fine Wine'!$L$79:$L$90,1,0)</f>
        <v>#N/A</v>
      </c>
    </row>
    <row r="119" spans="1:14" s="24" customFormat="1" ht="30" hidden="1" customHeight="1">
      <c r="A119" s="24">
        <v>44138</v>
      </c>
      <c r="B119" s="25">
        <v>2020</v>
      </c>
      <c r="C119" s="27" t="s">
        <v>357</v>
      </c>
      <c r="D119" s="25" t="s">
        <v>12</v>
      </c>
      <c r="E119" s="25" t="s">
        <v>12</v>
      </c>
      <c r="F119" s="25" t="s">
        <v>13</v>
      </c>
      <c r="G119" s="25" t="s">
        <v>19</v>
      </c>
      <c r="H119" s="28">
        <v>150.76026666666667</v>
      </c>
      <c r="I119" s="30" t="e">
        <v>#N/A</v>
      </c>
      <c r="J119" s="29">
        <v>1</v>
      </c>
      <c r="K119" s="25" t="s">
        <v>16</v>
      </c>
      <c r="L119" s="25">
        <v>44138</v>
      </c>
      <c r="M119" s="27" t="s">
        <v>308</v>
      </c>
      <c r="N119" s="24" t="e">
        <f>VLOOKUP(L119,'Fine Wine'!$L$79:$L$90,1,0)</f>
        <v>#N/A</v>
      </c>
    </row>
    <row r="120" spans="1:14" s="24" customFormat="1" ht="30" hidden="1" customHeight="1">
      <c r="A120" s="24">
        <v>43313</v>
      </c>
      <c r="B120" s="25">
        <v>2020</v>
      </c>
      <c r="C120" s="27" t="s">
        <v>358</v>
      </c>
      <c r="D120" s="25" t="s">
        <v>12</v>
      </c>
      <c r="E120" s="25" t="s">
        <v>12</v>
      </c>
      <c r="F120" s="25" t="s">
        <v>13</v>
      </c>
      <c r="G120" s="25" t="s">
        <v>19</v>
      </c>
      <c r="H120" s="28">
        <v>107.13213333333334</v>
      </c>
      <c r="I120" s="30" t="e">
        <v>#N/A</v>
      </c>
      <c r="J120" s="29">
        <v>1</v>
      </c>
      <c r="K120" s="25" t="s">
        <v>15</v>
      </c>
      <c r="L120" s="25">
        <v>43313</v>
      </c>
      <c r="M120" s="27"/>
      <c r="N120" s="24" t="e">
        <f>VLOOKUP(L120,'Fine Wine'!$L$79:$L$90,1,0)</f>
        <v>#N/A</v>
      </c>
    </row>
    <row r="121" spans="1:14" s="24" customFormat="1" ht="30" hidden="1" customHeight="1">
      <c r="A121" s="24">
        <v>43210</v>
      </c>
      <c r="B121" s="25">
        <v>2019</v>
      </c>
      <c r="C121" s="27" t="s">
        <v>359</v>
      </c>
      <c r="D121" s="25" t="s">
        <v>12</v>
      </c>
      <c r="E121" s="25" t="s">
        <v>12</v>
      </c>
      <c r="F121" s="25" t="s">
        <v>13</v>
      </c>
      <c r="G121" s="25" t="s">
        <v>19</v>
      </c>
      <c r="H121" s="28">
        <v>161.41213333333334</v>
      </c>
      <c r="I121" s="30" t="e">
        <v>#N/A</v>
      </c>
      <c r="J121" s="29">
        <v>1</v>
      </c>
      <c r="K121" s="25" t="s">
        <v>15</v>
      </c>
      <c r="L121" s="25">
        <v>43210</v>
      </c>
      <c r="M121" s="27"/>
      <c r="N121" s="24" t="e">
        <f>VLOOKUP(L121,'Fine Wine'!$L$79:$L$90,1,0)</f>
        <v>#N/A</v>
      </c>
    </row>
    <row r="122" spans="1:14" s="24" customFormat="1" ht="30" hidden="1" customHeight="1">
      <c r="A122" s="24">
        <v>43076</v>
      </c>
      <c r="B122" s="25">
        <v>2020</v>
      </c>
      <c r="C122" s="27" t="s">
        <v>360</v>
      </c>
      <c r="D122" s="25" t="s">
        <v>12</v>
      </c>
      <c r="E122" s="25" t="s">
        <v>12</v>
      </c>
      <c r="F122" s="25" t="s">
        <v>13</v>
      </c>
      <c r="G122" s="25" t="s">
        <v>19</v>
      </c>
      <c r="H122" s="28">
        <v>94.985466666666682</v>
      </c>
      <c r="I122" s="30" t="e">
        <v>#N/A</v>
      </c>
      <c r="J122" s="29">
        <v>1</v>
      </c>
      <c r="K122" s="25" t="s">
        <v>15</v>
      </c>
      <c r="L122" s="25">
        <v>43076</v>
      </c>
      <c r="M122" s="27"/>
      <c r="N122" s="24" t="e">
        <f>VLOOKUP(L122,'Fine Wine'!$L$79:$L$90,1,0)</f>
        <v>#N/A</v>
      </c>
    </row>
    <row r="123" spans="1:14" s="24" customFormat="1" ht="30" hidden="1" customHeight="1">
      <c r="A123" s="24">
        <v>44376</v>
      </c>
      <c r="B123" s="25">
        <v>2019</v>
      </c>
      <c r="C123" s="27" t="s">
        <v>361</v>
      </c>
      <c r="D123" s="25" t="s">
        <v>362</v>
      </c>
      <c r="E123" s="25" t="s">
        <v>12</v>
      </c>
      <c r="F123" s="25" t="s">
        <v>13</v>
      </c>
      <c r="G123" s="25" t="s">
        <v>19</v>
      </c>
      <c r="H123" s="28">
        <v>194.77533333333335</v>
      </c>
      <c r="I123" s="30" t="e">
        <v>#N/A</v>
      </c>
      <c r="J123" s="29">
        <v>1</v>
      </c>
      <c r="K123" s="25" t="s">
        <v>25</v>
      </c>
      <c r="L123" s="25">
        <v>44376</v>
      </c>
      <c r="M123" s="27"/>
      <c r="N123" s="24" t="e">
        <f>VLOOKUP(L123,'Fine Wine'!$L$79:$L$90,1,0)</f>
        <v>#N/A</v>
      </c>
    </row>
    <row r="124" spans="1:14" s="24" customFormat="1" ht="30" hidden="1" customHeight="1">
      <c r="A124" s="24">
        <v>44375</v>
      </c>
      <c r="B124" s="25">
        <v>2019</v>
      </c>
      <c r="C124" s="27" t="s">
        <v>363</v>
      </c>
      <c r="D124" s="25" t="s">
        <v>362</v>
      </c>
      <c r="E124" s="25" t="s">
        <v>12</v>
      </c>
      <c r="F124" s="25" t="s">
        <v>13</v>
      </c>
      <c r="G124" s="25" t="s">
        <v>19</v>
      </c>
      <c r="H124" s="28">
        <v>100.0788</v>
      </c>
      <c r="I124" s="30" t="e">
        <v>#N/A</v>
      </c>
      <c r="J124" s="29">
        <v>1</v>
      </c>
      <c r="K124" s="25" t="s">
        <v>15</v>
      </c>
      <c r="L124" s="25">
        <v>44375</v>
      </c>
      <c r="M124" s="27"/>
      <c r="N124" s="24" t="e">
        <f>VLOOKUP(L124,'Fine Wine'!$L$79:$L$90,1,0)</f>
        <v>#N/A</v>
      </c>
    </row>
    <row r="125" spans="1:14" s="24" customFormat="1" ht="30" hidden="1" customHeight="1">
      <c r="A125" s="24">
        <v>44930</v>
      </c>
      <c r="B125" s="25">
        <v>2019</v>
      </c>
      <c r="C125" s="27" t="s">
        <v>52</v>
      </c>
      <c r="D125" s="25" t="s">
        <v>48</v>
      </c>
      <c r="E125" s="25" t="s">
        <v>49</v>
      </c>
      <c r="F125" s="25" t="s">
        <v>50</v>
      </c>
      <c r="G125" s="25" t="s">
        <v>19</v>
      </c>
      <c r="H125" s="28">
        <v>57.569600000000001</v>
      </c>
      <c r="I125" s="30" t="e">
        <v>#N/A</v>
      </c>
      <c r="J125" s="29">
        <v>3</v>
      </c>
      <c r="K125" s="25" t="s">
        <v>16</v>
      </c>
      <c r="L125" s="25">
        <v>44930</v>
      </c>
      <c r="M125" s="27"/>
      <c r="N125" s="24" t="e">
        <f>VLOOKUP(L125,'Fine Wine'!$L$79:$L$90,1,0)</f>
        <v>#N/A</v>
      </c>
    </row>
    <row r="126" spans="1:14" s="24" customFormat="1" ht="30" hidden="1" customHeight="1">
      <c r="A126" s="24">
        <v>73950</v>
      </c>
      <c r="B126" s="25">
        <v>2012</v>
      </c>
      <c r="C126" s="27" t="s">
        <v>364</v>
      </c>
      <c r="D126" s="25" t="s">
        <v>78</v>
      </c>
      <c r="E126" s="25" t="s">
        <v>65</v>
      </c>
      <c r="F126" s="25" t="s">
        <v>66</v>
      </c>
      <c r="G126" s="25" t="s">
        <v>19</v>
      </c>
      <c r="H126" s="28">
        <v>19.593379222253759</v>
      </c>
      <c r="I126" s="30" t="e">
        <v>#N/A</v>
      </c>
      <c r="J126" s="29">
        <v>12</v>
      </c>
      <c r="K126" s="25" t="s">
        <v>74</v>
      </c>
      <c r="L126" s="25">
        <v>73950</v>
      </c>
      <c r="M126" s="27"/>
      <c r="N126" s="24" t="e">
        <f>VLOOKUP(L126,'Fine Wine'!$L$79:$L$90,1,0)</f>
        <v>#N/A</v>
      </c>
    </row>
    <row r="127" spans="1:14" s="24" customFormat="1" ht="30" hidden="1" customHeight="1">
      <c r="A127" s="24">
        <v>43292</v>
      </c>
      <c r="B127" s="25">
        <v>2006</v>
      </c>
      <c r="C127" s="27" t="s">
        <v>365</v>
      </c>
      <c r="D127" s="25" t="s">
        <v>366</v>
      </c>
      <c r="E127" s="25" t="s">
        <v>65</v>
      </c>
      <c r="F127" s="25" t="s">
        <v>66</v>
      </c>
      <c r="G127" s="25" t="s">
        <v>76</v>
      </c>
      <c r="H127" s="28">
        <v>18.27</v>
      </c>
      <c r="I127" s="30" t="e">
        <v>#N/A</v>
      </c>
      <c r="J127" s="29">
        <v>12</v>
      </c>
      <c r="K127" s="25" t="s">
        <v>211</v>
      </c>
      <c r="L127" s="25">
        <v>43292</v>
      </c>
      <c r="M127" s="27" t="s">
        <v>70</v>
      </c>
      <c r="N127" s="24" t="e">
        <f>VLOOKUP(L127,'Fine Wine'!$L$79:$L$90,1,0)</f>
        <v>#N/A</v>
      </c>
    </row>
    <row r="128" spans="1:14" s="24" customFormat="1" ht="30" hidden="1" customHeight="1">
      <c r="A128" s="24">
        <v>42826</v>
      </c>
      <c r="B128" s="25">
        <v>2019</v>
      </c>
      <c r="C128" s="27" t="s">
        <v>367</v>
      </c>
      <c r="D128" s="25" t="s">
        <v>108</v>
      </c>
      <c r="E128" s="25" t="s">
        <v>108</v>
      </c>
      <c r="F128" s="25" t="s">
        <v>66</v>
      </c>
      <c r="G128" s="25" t="s">
        <v>19</v>
      </c>
      <c r="H128" s="28">
        <v>34.22</v>
      </c>
      <c r="I128" s="30" t="e">
        <v>#N/A</v>
      </c>
      <c r="J128" s="29">
        <v>6</v>
      </c>
      <c r="K128" s="25" t="s">
        <v>20</v>
      </c>
      <c r="L128" s="25">
        <v>42826</v>
      </c>
      <c r="M128" s="27" t="s">
        <v>130</v>
      </c>
      <c r="N128" s="24" t="e">
        <f>VLOOKUP(L128,'Fine Wine'!$L$79:$L$90,1,0)</f>
        <v>#N/A</v>
      </c>
    </row>
    <row r="129" spans="1:14" s="24" customFormat="1" ht="30" hidden="1" customHeight="1">
      <c r="A129" s="24">
        <v>44492</v>
      </c>
      <c r="B129" s="25">
        <v>2015</v>
      </c>
      <c r="C129" s="27" t="s">
        <v>151</v>
      </c>
      <c r="D129" s="25" t="s">
        <v>73</v>
      </c>
      <c r="E129" s="25" t="s">
        <v>65</v>
      </c>
      <c r="F129" s="25" t="s">
        <v>66</v>
      </c>
      <c r="G129" s="25" t="s">
        <v>19</v>
      </c>
      <c r="H129" s="28">
        <v>32</v>
      </c>
      <c r="I129" s="30" t="e">
        <v>#N/A</v>
      </c>
      <c r="J129" s="29">
        <v>6</v>
      </c>
      <c r="K129" s="25" t="s">
        <v>20</v>
      </c>
      <c r="L129" s="25">
        <v>44492</v>
      </c>
      <c r="M129" s="27" t="s">
        <v>70</v>
      </c>
      <c r="N129" s="24" t="e">
        <f>VLOOKUP(L129,'Fine Wine'!$L$79:$L$90,1,0)</f>
        <v>#N/A</v>
      </c>
    </row>
    <row r="130" spans="1:14" s="24" customFormat="1" ht="30" hidden="1" customHeight="1">
      <c r="A130" s="24">
        <v>42757</v>
      </c>
      <c r="B130" s="25">
        <v>2015</v>
      </c>
      <c r="C130" s="27" t="s">
        <v>368</v>
      </c>
      <c r="D130" s="25" t="s">
        <v>93</v>
      </c>
      <c r="E130" s="25" t="s">
        <v>93</v>
      </c>
      <c r="F130" s="25" t="s">
        <v>66</v>
      </c>
      <c r="G130" s="25" t="s">
        <v>14</v>
      </c>
      <c r="H130" s="28">
        <v>52.58</v>
      </c>
      <c r="I130" s="30" t="e">
        <v>#N/A</v>
      </c>
      <c r="J130" s="29">
        <v>6</v>
      </c>
      <c r="K130" s="25" t="s">
        <v>20</v>
      </c>
      <c r="L130" s="25">
        <v>42757</v>
      </c>
      <c r="M130" s="27"/>
      <c r="N130" s="24" t="e">
        <f>VLOOKUP(L130,'Fine Wine'!$L$79:$L$90,1,0)</f>
        <v>#N/A</v>
      </c>
    </row>
    <row r="131" spans="1:14" s="24" customFormat="1" ht="30" hidden="1" customHeight="1">
      <c r="A131" s="24">
        <v>42681</v>
      </c>
      <c r="B131" s="25" t="s">
        <v>95</v>
      </c>
      <c r="C131" s="27" t="s">
        <v>369</v>
      </c>
      <c r="D131" s="25" t="s">
        <v>239</v>
      </c>
      <c r="E131" s="25" t="s">
        <v>240</v>
      </c>
      <c r="F131" s="25" t="s">
        <v>236</v>
      </c>
      <c r="G131" s="25" t="s">
        <v>19</v>
      </c>
      <c r="H131" s="28">
        <v>17.27</v>
      </c>
      <c r="I131" s="30" t="e">
        <v>#N/A</v>
      </c>
      <c r="J131" s="29">
        <v>2</v>
      </c>
      <c r="K131" s="25" t="s">
        <v>241</v>
      </c>
      <c r="L131" s="25">
        <v>42681</v>
      </c>
      <c r="M131" s="27"/>
      <c r="N131" s="24" t="e">
        <f>VLOOKUP(L131,'Fine Wine'!$L$79:$L$90,1,0)</f>
        <v>#N/A</v>
      </c>
    </row>
    <row r="132" spans="1:14" s="24" customFormat="1" ht="30" hidden="1" customHeight="1">
      <c r="A132" s="24">
        <v>44942</v>
      </c>
      <c r="B132" s="25">
        <v>2021</v>
      </c>
      <c r="C132" s="27" t="s">
        <v>370</v>
      </c>
      <c r="D132" s="25" t="s">
        <v>65</v>
      </c>
      <c r="E132" s="25" t="s">
        <v>65</v>
      </c>
      <c r="F132" s="25" t="s">
        <v>66</v>
      </c>
      <c r="G132" s="25" t="s">
        <v>14</v>
      </c>
      <c r="H132" s="28">
        <v>121.75</v>
      </c>
      <c r="I132" s="30">
        <v>6</v>
      </c>
      <c r="J132" s="29">
        <v>6</v>
      </c>
      <c r="K132" s="25" t="s">
        <v>20</v>
      </c>
      <c r="L132" s="25">
        <v>44942</v>
      </c>
      <c r="M132" s="27" t="s">
        <v>70</v>
      </c>
      <c r="N132" s="24" t="e">
        <f>VLOOKUP(L132,'Fine Wine'!$L$79:$L$90,1,0)</f>
        <v>#N/A</v>
      </c>
    </row>
    <row r="133" spans="1:14" s="24" customFormat="1" ht="30" hidden="1" customHeight="1">
      <c r="A133" s="24">
        <v>44918</v>
      </c>
      <c r="B133" s="25">
        <v>1989</v>
      </c>
      <c r="C133" s="27" t="s">
        <v>371</v>
      </c>
      <c r="D133" s="25" t="s">
        <v>372</v>
      </c>
      <c r="E133" s="25" t="s">
        <v>65</v>
      </c>
      <c r="F133" s="25" t="s">
        <v>66</v>
      </c>
      <c r="G133" s="25" t="s">
        <v>14</v>
      </c>
      <c r="H133" s="28">
        <v>56.73</v>
      </c>
      <c r="I133" s="30">
        <v>12</v>
      </c>
      <c r="J133" s="29">
        <v>6</v>
      </c>
      <c r="K133" s="25" t="s">
        <v>20</v>
      </c>
      <c r="L133" s="25">
        <v>44918</v>
      </c>
      <c r="M133" s="27" t="s">
        <v>70</v>
      </c>
      <c r="N133" s="24" t="e">
        <f>VLOOKUP(L133,'Fine Wine'!$L$79:$L$90,1,0)</f>
        <v>#N/A</v>
      </c>
    </row>
    <row r="134" spans="1:14" s="24" customFormat="1" ht="30" hidden="1" customHeight="1">
      <c r="A134" s="24">
        <v>44919</v>
      </c>
      <c r="B134" s="25">
        <v>2007</v>
      </c>
      <c r="C134" s="27" t="s">
        <v>373</v>
      </c>
      <c r="D134" s="25" t="s">
        <v>372</v>
      </c>
      <c r="E134" s="25" t="s">
        <v>65</v>
      </c>
      <c r="F134" s="25" t="s">
        <v>66</v>
      </c>
      <c r="G134" s="25" t="s">
        <v>14</v>
      </c>
      <c r="H134" s="28">
        <v>50.54</v>
      </c>
      <c r="I134" s="30">
        <v>12</v>
      </c>
      <c r="J134" s="29">
        <v>12</v>
      </c>
      <c r="K134" s="25" t="s">
        <v>74</v>
      </c>
      <c r="L134" s="25">
        <v>44919</v>
      </c>
      <c r="M134" s="27" t="s">
        <v>70</v>
      </c>
      <c r="N134" s="24" t="e">
        <f>VLOOKUP(L134,'Fine Wine'!$L$79:$L$90,1,0)</f>
        <v>#N/A</v>
      </c>
    </row>
    <row r="135" spans="1:14" s="24" customFormat="1" ht="30" hidden="1" customHeight="1">
      <c r="A135" s="24">
        <v>44904</v>
      </c>
      <c r="B135" s="25">
        <v>1989</v>
      </c>
      <c r="C135" s="27" t="s">
        <v>374</v>
      </c>
      <c r="D135" s="25" t="s">
        <v>129</v>
      </c>
      <c r="E135" s="25" t="s">
        <v>65</v>
      </c>
      <c r="F135" s="25" t="s">
        <v>66</v>
      </c>
      <c r="G135" s="25" t="s">
        <v>19</v>
      </c>
      <c r="H135" s="28">
        <v>952.59</v>
      </c>
      <c r="I135" s="30">
        <v>6</v>
      </c>
      <c r="J135" s="29">
        <v>6</v>
      </c>
      <c r="K135" s="25" t="s">
        <v>20</v>
      </c>
      <c r="L135" s="25">
        <v>44904</v>
      </c>
      <c r="M135" s="27" t="s">
        <v>70</v>
      </c>
      <c r="N135" s="24" t="e">
        <f>VLOOKUP(L135,'Fine Wine'!$L$79:$L$90,1,0)</f>
        <v>#N/A</v>
      </c>
    </row>
    <row r="136" spans="1:14" s="24" customFormat="1" ht="30" hidden="1" customHeight="1">
      <c r="A136" s="24">
        <v>44903</v>
      </c>
      <c r="B136" s="25">
        <v>1995</v>
      </c>
      <c r="C136" s="27" t="s">
        <v>375</v>
      </c>
      <c r="D136" s="25" t="s">
        <v>129</v>
      </c>
      <c r="E136" s="25" t="s">
        <v>65</v>
      </c>
      <c r="F136" s="25" t="s">
        <v>66</v>
      </c>
      <c r="G136" s="25" t="s">
        <v>19</v>
      </c>
      <c r="H136" s="28">
        <v>715.23</v>
      </c>
      <c r="I136" s="30">
        <v>6</v>
      </c>
      <c r="J136" s="29">
        <v>6</v>
      </c>
      <c r="K136" s="25" t="s">
        <v>20</v>
      </c>
      <c r="L136" s="25">
        <v>44903</v>
      </c>
      <c r="M136" s="27" t="s">
        <v>70</v>
      </c>
      <c r="N136" s="24" t="e">
        <f>VLOOKUP(L136,'Fine Wine'!$L$79:$L$90,1,0)</f>
        <v>#N/A</v>
      </c>
    </row>
    <row r="137" spans="1:14" s="24" customFormat="1" ht="30" hidden="1" customHeight="1">
      <c r="A137" s="24">
        <v>44907</v>
      </c>
      <c r="B137" s="25">
        <v>2003</v>
      </c>
      <c r="C137" s="27" t="s">
        <v>376</v>
      </c>
      <c r="D137" s="25" t="s">
        <v>129</v>
      </c>
      <c r="E137" s="25" t="s">
        <v>65</v>
      </c>
      <c r="F137" s="25" t="s">
        <v>66</v>
      </c>
      <c r="G137" s="25" t="s">
        <v>19</v>
      </c>
      <c r="H137" s="28">
        <v>596.46</v>
      </c>
      <c r="I137" s="30">
        <v>6</v>
      </c>
      <c r="J137" s="29">
        <v>6</v>
      </c>
      <c r="K137" s="25" t="s">
        <v>20</v>
      </c>
      <c r="L137" s="25">
        <v>44907</v>
      </c>
      <c r="M137" s="27" t="s">
        <v>70</v>
      </c>
      <c r="N137" s="24" t="e">
        <f>VLOOKUP(L137,'Fine Wine'!$L$79:$L$90,1,0)</f>
        <v>#N/A</v>
      </c>
    </row>
    <row r="138" spans="1:14" s="24" customFormat="1" ht="30" hidden="1" customHeight="1">
      <c r="A138" s="24">
        <v>44906</v>
      </c>
      <c r="B138" s="25">
        <v>2005</v>
      </c>
      <c r="C138" s="27" t="s">
        <v>377</v>
      </c>
      <c r="D138" s="25" t="s">
        <v>129</v>
      </c>
      <c r="E138" s="25" t="s">
        <v>65</v>
      </c>
      <c r="F138" s="25" t="s">
        <v>66</v>
      </c>
      <c r="G138" s="25" t="s">
        <v>19</v>
      </c>
      <c r="H138" s="28">
        <v>715.14</v>
      </c>
      <c r="I138" s="30">
        <v>3</v>
      </c>
      <c r="J138" s="29">
        <v>6</v>
      </c>
      <c r="K138" s="25" t="s">
        <v>20</v>
      </c>
      <c r="L138" s="25">
        <v>44906</v>
      </c>
      <c r="M138" s="27" t="s">
        <v>70</v>
      </c>
      <c r="N138" s="24" t="e">
        <f>VLOOKUP(L138,'Fine Wine'!$L$79:$L$90,1,0)</f>
        <v>#N/A</v>
      </c>
    </row>
    <row r="139" spans="1:14" s="24" customFormat="1" ht="30" hidden="1" customHeight="1">
      <c r="A139" s="24">
        <v>45442</v>
      </c>
      <c r="B139" s="25">
        <v>2006</v>
      </c>
      <c r="C139" s="27" t="s">
        <v>143</v>
      </c>
      <c r="D139" s="25" t="s">
        <v>129</v>
      </c>
      <c r="E139" s="25" t="s">
        <v>65</v>
      </c>
      <c r="F139" s="25" t="s">
        <v>66</v>
      </c>
      <c r="G139" s="25" t="s">
        <v>19</v>
      </c>
      <c r="H139" s="28">
        <v>525.26</v>
      </c>
      <c r="I139" s="30">
        <v>6</v>
      </c>
      <c r="J139" s="29">
        <v>6</v>
      </c>
      <c r="K139" s="25" t="s">
        <v>20</v>
      </c>
      <c r="L139" s="25">
        <v>45442</v>
      </c>
      <c r="M139" s="27" t="s">
        <v>70</v>
      </c>
      <c r="N139" s="24" t="e">
        <f>VLOOKUP(L139,'Fine Wine'!$L$79:$L$90,1,0)</f>
        <v>#N/A</v>
      </c>
    </row>
    <row r="140" spans="1:14" s="24" customFormat="1" ht="30" hidden="1" customHeight="1">
      <c r="A140" s="24">
        <v>44905</v>
      </c>
      <c r="B140" s="25">
        <v>2011</v>
      </c>
      <c r="C140" s="27" t="s">
        <v>378</v>
      </c>
      <c r="D140" s="25" t="s">
        <v>129</v>
      </c>
      <c r="E140" s="25" t="s">
        <v>65</v>
      </c>
      <c r="F140" s="25" t="s">
        <v>66</v>
      </c>
      <c r="G140" s="25" t="s">
        <v>19</v>
      </c>
      <c r="H140" s="28">
        <v>477.78</v>
      </c>
      <c r="I140" s="30">
        <v>6</v>
      </c>
      <c r="J140" s="29">
        <v>6</v>
      </c>
      <c r="K140" s="25" t="s">
        <v>20</v>
      </c>
      <c r="L140" s="25">
        <v>44905</v>
      </c>
      <c r="M140" s="27" t="s">
        <v>70</v>
      </c>
      <c r="N140" s="24" t="e">
        <f>VLOOKUP(L140,'Fine Wine'!$L$79:$L$90,1,0)</f>
        <v>#N/A</v>
      </c>
    </row>
    <row r="141" spans="1:14" s="24" customFormat="1" ht="30" hidden="1" customHeight="1">
      <c r="A141" s="24">
        <v>44911</v>
      </c>
      <c r="B141" s="25">
        <v>2010</v>
      </c>
      <c r="C141" s="27" t="s">
        <v>379</v>
      </c>
      <c r="D141" s="25" t="s">
        <v>129</v>
      </c>
      <c r="E141" s="25" t="s">
        <v>65</v>
      </c>
      <c r="F141" s="25" t="s">
        <v>66</v>
      </c>
      <c r="G141" s="25" t="s">
        <v>19</v>
      </c>
      <c r="H141" s="28">
        <v>287.89999999999998</v>
      </c>
      <c r="I141" s="30">
        <v>6</v>
      </c>
      <c r="J141" s="29">
        <v>6</v>
      </c>
      <c r="K141" s="25" t="s">
        <v>20</v>
      </c>
      <c r="L141" s="25">
        <v>44911</v>
      </c>
      <c r="M141" s="27" t="s">
        <v>70</v>
      </c>
      <c r="N141" s="24" t="e">
        <f>VLOOKUP(L141,'Fine Wine'!$L$79:$L$90,1,0)</f>
        <v>#N/A</v>
      </c>
    </row>
    <row r="142" spans="1:14" s="24" customFormat="1" ht="30" hidden="1" customHeight="1">
      <c r="A142" s="24">
        <v>44910</v>
      </c>
      <c r="B142" s="25">
        <v>2014</v>
      </c>
      <c r="C142" s="27" t="s">
        <v>380</v>
      </c>
      <c r="D142" s="25" t="s">
        <v>129</v>
      </c>
      <c r="E142" s="25" t="s">
        <v>65</v>
      </c>
      <c r="F142" s="25" t="s">
        <v>66</v>
      </c>
      <c r="G142" s="25" t="s">
        <v>19</v>
      </c>
      <c r="H142" s="28">
        <v>240.43</v>
      </c>
      <c r="I142" s="30">
        <v>6</v>
      </c>
      <c r="J142" s="29">
        <v>6</v>
      </c>
      <c r="K142" s="25" t="s">
        <v>20</v>
      </c>
      <c r="L142" s="25">
        <v>44910</v>
      </c>
      <c r="M142" s="27" t="s">
        <v>70</v>
      </c>
      <c r="N142" s="24" t="e">
        <f>VLOOKUP(L142,'Fine Wine'!$L$79:$L$90,1,0)</f>
        <v>#N/A</v>
      </c>
    </row>
    <row r="143" spans="1:14" s="24" customFormat="1" ht="30" hidden="1" customHeight="1">
      <c r="A143" s="24" t="s">
        <v>307</v>
      </c>
      <c r="B143" s="25">
        <v>2020</v>
      </c>
      <c r="C143" s="27" t="s">
        <v>381</v>
      </c>
      <c r="D143" s="25" t="s">
        <v>12</v>
      </c>
      <c r="E143" s="25" t="s">
        <v>12</v>
      </c>
      <c r="F143" s="25" t="s">
        <v>13</v>
      </c>
      <c r="G143" s="25" t="s">
        <v>14</v>
      </c>
      <c r="H143" s="28">
        <v>107.15253333333334</v>
      </c>
      <c r="I143" s="30">
        <v>0</v>
      </c>
      <c r="J143" s="29"/>
      <c r="K143" s="25" t="s">
        <v>15</v>
      </c>
      <c r="L143" s="25">
        <v>43208</v>
      </c>
      <c r="M143" s="27"/>
      <c r="N143" s="24" t="e">
        <f>VLOOKUP(L143,'Fine Wine'!$L$79:$L$90,1,0)</f>
        <v>#N/A</v>
      </c>
    </row>
    <row r="144" spans="1:14" s="24" customFormat="1" ht="30" hidden="1" customHeight="1">
      <c r="A144" s="24" t="s">
        <v>307</v>
      </c>
      <c r="B144" s="25">
        <v>2019</v>
      </c>
      <c r="C144" s="27" t="s">
        <v>326</v>
      </c>
      <c r="D144" s="25" t="s">
        <v>362</v>
      </c>
      <c r="E144" s="25" t="s">
        <v>12</v>
      </c>
      <c r="F144" s="25" t="s">
        <v>13</v>
      </c>
      <c r="G144" s="25" t="s">
        <v>19</v>
      </c>
      <c r="H144" s="28">
        <v>74.745466666666672</v>
      </c>
      <c r="I144" s="30">
        <v>0</v>
      </c>
      <c r="J144" s="29"/>
      <c r="K144" s="25" t="s">
        <v>257</v>
      </c>
      <c r="L144" s="25">
        <v>44363</v>
      </c>
      <c r="M144" s="27"/>
      <c r="N144" s="24" t="e">
        <f>VLOOKUP(L144,'Fine Wine'!$L$79:$L$90,1,0)</f>
        <v>#N/A</v>
      </c>
    </row>
    <row r="145" spans="1:14" s="24" customFormat="1" ht="30" hidden="1" customHeight="1">
      <c r="A145" s="24" t="s">
        <v>307</v>
      </c>
      <c r="B145" s="25">
        <v>2015</v>
      </c>
      <c r="C145" s="27" t="s">
        <v>382</v>
      </c>
      <c r="D145" s="25" t="s">
        <v>48</v>
      </c>
      <c r="E145" s="25" t="s">
        <v>49</v>
      </c>
      <c r="F145" s="25" t="s">
        <v>50</v>
      </c>
      <c r="G145" s="25" t="s">
        <v>14</v>
      </c>
      <c r="H145" s="28">
        <v>61.13</v>
      </c>
      <c r="I145" s="30">
        <v>0</v>
      </c>
      <c r="J145" s="29"/>
      <c r="K145" s="25" t="s">
        <v>20</v>
      </c>
      <c r="L145" s="25">
        <v>42818</v>
      </c>
      <c r="M145" s="27"/>
      <c r="N145" s="24" t="e">
        <f>VLOOKUP(L145,'Fine Wine'!$L$79:$L$90,1,0)</f>
        <v>#N/A</v>
      </c>
    </row>
    <row r="146" spans="1:14" s="24" customFormat="1" ht="30" hidden="1" customHeight="1">
      <c r="A146" s="24" t="s">
        <v>307</v>
      </c>
      <c r="B146" s="25">
        <v>2019</v>
      </c>
      <c r="C146" s="27" t="s">
        <v>84</v>
      </c>
      <c r="D146" s="25" t="s">
        <v>85</v>
      </c>
      <c r="E146" s="25" t="s">
        <v>81</v>
      </c>
      <c r="F146" s="25" t="s">
        <v>66</v>
      </c>
      <c r="G146" s="25" t="s">
        <v>14</v>
      </c>
      <c r="H146" s="28">
        <v>48.430533333333337</v>
      </c>
      <c r="I146" s="30">
        <v>0</v>
      </c>
      <c r="J146" s="29"/>
      <c r="K146" s="25" t="s">
        <v>20</v>
      </c>
      <c r="L146" s="25">
        <v>45307</v>
      </c>
      <c r="M146" s="27"/>
      <c r="N146" s="24" t="e">
        <f>VLOOKUP(L146,'Fine Wine'!$L$79:$L$90,1,0)</f>
        <v>#N/A</v>
      </c>
    </row>
    <row r="147" spans="1:14" s="24" customFormat="1" ht="30" hidden="1" customHeight="1">
      <c r="A147" s="24" t="s">
        <v>307</v>
      </c>
      <c r="B147" s="25">
        <v>2009</v>
      </c>
      <c r="C147" s="27" t="s">
        <v>335</v>
      </c>
      <c r="D147" s="25" t="s">
        <v>78</v>
      </c>
      <c r="E147" s="25" t="s">
        <v>65</v>
      </c>
      <c r="F147" s="25" t="s">
        <v>66</v>
      </c>
      <c r="G147" s="25" t="s">
        <v>19</v>
      </c>
      <c r="H147" s="28">
        <v>219</v>
      </c>
      <c r="I147" s="30">
        <v>0</v>
      </c>
      <c r="J147" s="29"/>
      <c r="K147" s="25" t="s">
        <v>20</v>
      </c>
      <c r="L147" s="25">
        <v>45352</v>
      </c>
      <c r="M147" s="27"/>
      <c r="N147" s="24" t="e">
        <f>VLOOKUP(L147,'Fine Wine'!$L$79:$L$90,1,0)</f>
        <v>#N/A</v>
      </c>
    </row>
    <row r="148" spans="1:14" s="24" customFormat="1" ht="30" hidden="1" customHeight="1">
      <c r="A148" s="24" t="s">
        <v>307</v>
      </c>
      <c r="B148" s="25">
        <v>2011</v>
      </c>
      <c r="C148" s="27" t="s">
        <v>383</v>
      </c>
      <c r="D148" s="25" t="s">
        <v>165</v>
      </c>
      <c r="E148" s="25" t="s">
        <v>65</v>
      </c>
      <c r="F148" s="25" t="s">
        <v>66</v>
      </c>
      <c r="G148" s="25" t="s">
        <v>19</v>
      </c>
      <c r="H148" s="28">
        <v>45.54</v>
      </c>
      <c r="I148" s="30">
        <v>0</v>
      </c>
      <c r="J148" s="29"/>
      <c r="K148" s="25" t="s">
        <v>20</v>
      </c>
      <c r="L148" s="25">
        <v>41925</v>
      </c>
      <c r="M148" s="27"/>
      <c r="N148" s="24" t="e">
        <f>VLOOKUP(L148,'Fine Wine'!$L$79:$L$90,1,0)</f>
        <v>#N/A</v>
      </c>
    </row>
    <row r="149" spans="1:14" s="24" customFormat="1" ht="30" hidden="1" customHeight="1">
      <c r="A149" s="24" t="s">
        <v>307</v>
      </c>
      <c r="B149" s="25">
        <v>2015</v>
      </c>
      <c r="C149" s="27" t="s">
        <v>162</v>
      </c>
      <c r="D149" s="25" t="s">
        <v>79</v>
      </c>
      <c r="E149" s="25" t="s">
        <v>65</v>
      </c>
      <c r="F149" s="25" t="s">
        <v>66</v>
      </c>
      <c r="G149" s="25" t="s">
        <v>19</v>
      </c>
      <c r="H149" s="28">
        <v>50</v>
      </c>
      <c r="I149" s="30">
        <v>0</v>
      </c>
      <c r="J149" s="29"/>
      <c r="K149" s="25" t="s">
        <v>20</v>
      </c>
      <c r="L149" s="25">
        <v>44333</v>
      </c>
      <c r="M149" s="27"/>
      <c r="N149" s="24" t="e">
        <f>VLOOKUP(L149,'Fine Wine'!$L$79:$L$90,1,0)</f>
        <v>#N/A</v>
      </c>
    </row>
    <row r="150" spans="1:14" s="24" customFormat="1" ht="30" hidden="1" customHeight="1">
      <c r="A150" s="24" t="s">
        <v>307</v>
      </c>
      <c r="B150" s="25">
        <v>1985</v>
      </c>
      <c r="C150" s="27" t="s">
        <v>313</v>
      </c>
      <c r="D150" s="25" t="s">
        <v>93</v>
      </c>
      <c r="E150" s="25" t="s">
        <v>93</v>
      </c>
      <c r="F150" s="25" t="s">
        <v>66</v>
      </c>
      <c r="G150" s="25" t="s">
        <v>14</v>
      </c>
      <c r="H150" s="28">
        <v>148.03933333333333</v>
      </c>
      <c r="I150" s="30">
        <v>0</v>
      </c>
      <c r="J150" s="29"/>
      <c r="K150" s="25" t="s">
        <v>97</v>
      </c>
      <c r="L150" s="25">
        <v>43066</v>
      </c>
      <c r="M150" s="27"/>
      <c r="N150" s="24" t="e">
        <f>VLOOKUP(L150,'Fine Wine'!$L$79:$L$90,1,0)</f>
        <v>#N/A</v>
      </c>
    </row>
    <row r="151" spans="1:14" s="24" customFormat="1" ht="30" hidden="1" customHeight="1">
      <c r="A151" s="24" t="s">
        <v>307</v>
      </c>
      <c r="B151" s="25">
        <v>2020</v>
      </c>
      <c r="C151" s="27" t="s">
        <v>312</v>
      </c>
      <c r="D151" s="25" t="s">
        <v>90</v>
      </c>
      <c r="E151" s="25" t="s">
        <v>81</v>
      </c>
      <c r="F151" s="25" t="s">
        <v>66</v>
      </c>
      <c r="G151" s="25" t="s">
        <v>14</v>
      </c>
      <c r="H151" s="28">
        <v>73.752133333333333</v>
      </c>
      <c r="I151" s="30">
        <v>0</v>
      </c>
      <c r="J151" s="29"/>
      <c r="K151" s="25" t="s">
        <v>20</v>
      </c>
      <c r="L151" s="25">
        <v>45304</v>
      </c>
      <c r="M151" s="27"/>
      <c r="N151" s="24" t="e">
        <f>VLOOKUP(L151,'Fine Wine'!$L$79:$L$90,1,0)</f>
        <v>#N/A</v>
      </c>
    </row>
    <row r="152" spans="1:14" s="24" customFormat="1" ht="30" hidden="1" customHeight="1">
      <c r="A152" s="24" t="s">
        <v>307</v>
      </c>
      <c r="B152" s="25">
        <v>2017</v>
      </c>
      <c r="C152" s="27" t="s">
        <v>384</v>
      </c>
      <c r="D152" s="25" t="s">
        <v>90</v>
      </c>
      <c r="E152" s="25" t="s">
        <v>81</v>
      </c>
      <c r="F152" s="25" t="s">
        <v>66</v>
      </c>
      <c r="G152" s="25" t="s">
        <v>14</v>
      </c>
      <c r="H152" s="28">
        <v>48.164133333333297</v>
      </c>
      <c r="I152" s="30">
        <v>0</v>
      </c>
      <c r="J152" s="29"/>
      <c r="K152" s="25" t="s">
        <v>20</v>
      </c>
      <c r="L152" s="25">
        <v>76159</v>
      </c>
      <c r="M152" s="27"/>
      <c r="N152" s="24" t="e">
        <f>VLOOKUP(L152,'Fine Wine'!$L$79:$L$90,1,0)</f>
        <v>#N/A</v>
      </c>
    </row>
    <row r="153" spans="1:14" s="24" customFormat="1" ht="30" hidden="1" customHeight="1">
      <c r="A153" s="24" t="s">
        <v>307</v>
      </c>
      <c r="B153" s="25">
        <v>2020</v>
      </c>
      <c r="C153" s="27" t="s">
        <v>385</v>
      </c>
      <c r="D153" s="25" t="s">
        <v>90</v>
      </c>
      <c r="E153" s="25" t="s">
        <v>81</v>
      </c>
      <c r="F153" s="25" t="s">
        <v>66</v>
      </c>
      <c r="G153" s="25" t="s">
        <v>14</v>
      </c>
      <c r="H153" s="28">
        <v>59.36613333333333</v>
      </c>
      <c r="I153" s="30">
        <v>0</v>
      </c>
      <c r="J153" s="29"/>
      <c r="K153" s="25" t="s">
        <v>20</v>
      </c>
      <c r="L153" s="25">
        <v>45302</v>
      </c>
      <c r="M153" s="27"/>
      <c r="N153" s="24" t="e">
        <f>VLOOKUP(L153,'Fine Wine'!$L$79:$L$90,1,0)</f>
        <v>#N/A</v>
      </c>
    </row>
    <row r="154" spans="1:14" s="24" customFormat="1" ht="30" hidden="1" customHeight="1">
      <c r="A154" s="24" t="s">
        <v>307</v>
      </c>
      <c r="B154" s="25">
        <v>2018</v>
      </c>
      <c r="C154" s="27" t="s">
        <v>386</v>
      </c>
      <c r="D154" s="25" t="s">
        <v>234</v>
      </c>
      <c r="E154" s="25" t="s">
        <v>235</v>
      </c>
      <c r="F154" s="25" t="s">
        <v>236</v>
      </c>
      <c r="G154" s="25" t="s">
        <v>14</v>
      </c>
      <c r="H154" s="28">
        <v>152.70666666666665</v>
      </c>
      <c r="I154" s="30">
        <v>-1.9979999999999998</v>
      </c>
      <c r="J154" s="29"/>
      <c r="K154" s="25" t="s">
        <v>20</v>
      </c>
      <c r="L154" s="25">
        <v>40572</v>
      </c>
      <c r="M154" s="27"/>
      <c r="N154" s="24" t="e">
        <f>VLOOKUP(L154,'Fine Wine'!$L$79:$L$90,1,0)</f>
        <v>#N/A</v>
      </c>
    </row>
    <row r="155" spans="1:14" s="24" customFormat="1" ht="30" hidden="1" customHeight="1">
      <c r="A155" s="24" t="s">
        <v>307</v>
      </c>
      <c r="B155" s="25">
        <v>2020</v>
      </c>
      <c r="C155" s="27" t="s">
        <v>314</v>
      </c>
      <c r="D155" s="25" t="s">
        <v>271</v>
      </c>
      <c r="E155" s="25" t="s">
        <v>271</v>
      </c>
      <c r="F155" s="25" t="s">
        <v>268</v>
      </c>
      <c r="G155" s="25" t="s">
        <v>14</v>
      </c>
      <c r="H155" s="28">
        <v>83.366133333333337</v>
      </c>
      <c r="I155" s="30">
        <v>0</v>
      </c>
      <c r="J155" s="29"/>
      <c r="K155" s="25" t="s">
        <v>315</v>
      </c>
      <c r="L155" s="25">
        <v>42583</v>
      </c>
      <c r="M155" s="27"/>
      <c r="N155" s="24" t="e">
        <f>VLOOKUP(L155,'Fine Wine'!$L$79:$L$90,1,0)</f>
        <v>#N/A</v>
      </c>
    </row>
    <row r="156" spans="1:14" s="24" customFormat="1" ht="30" hidden="1" customHeight="1">
      <c r="A156" s="24" t="s">
        <v>307</v>
      </c>
      <c r="B156" s="25">
        <v>2019</v>
      </c>
      <c r="C156" s="27" t="s">
        <v>319</v>
      </c>
      <c r="D156" s="25" t="s">
        <v>280</v>
      </c>
      <c r="E156" s="25" t="s">
        <v>280</v>
      </c>
      <c r="F156" s="25" t="s">
        <v>281</v>
      </c>
      <c r="G156" s="25" t="s">
        <v>19</v>
      </c>
      <c r="H156" s="28">
        <v>39.758400000000002</v>
      </c>
      <c r="I156" s="30">
        <v>0</v>
      </c>
      <c r="J156" s="29"/>
      <c r="K156" s="25" t="s">
        <v>16</v>
      </c>
      <c r="L156" s="25">
        <v>44648</v>
      </c>
      <c r="M156" s="27"/>
      <c r="N156" s="24" t="e">
        <f>VLOOKUP(L156,'Fine Wine'!$L$79:$L$90,1,0)</f>
        <v>#N/A</v>
      </c>
    </row>
    <row r="157" spans="1:14" s="24" customFormat="1" ht="30" hidden="1" customHeight="1">
      <c r="A157" s="24" t="s">
        <v>307</v>
      </c>
      <c r="B157" s="25">
        <v>2016</v>
      </c>
      <c r="C157" s="27" t="s">
        <v>328</v>
      </c>
      <c r="D157" s="25" t="s">
        <v>287</v>
      </c>
      <c r="E157" s="25" t="s">
        <v>287</v>
      </c>
      <c r="F157" s="25" t="s">
        <v>288</v>
      </c>
      <c r="G157" s="25" t="s">
        <v>19</v>
      </c>
      <c r="H157" s="28">
        <v>145.9468</v>
      </c>
      <c r="I157" s="30">
        <v>0</v>
      </c>
      <c r="J157" s="29"/>
      <c r="K157" s="25" t="s">
        <v>241</v>
      </c>
      <c r="L157" s="25">
        <v>45721</v>
      </c>
      <c r="M157" s="27"/>
      <c r="N157" s="24" t="e">
        <f>VLOOKUP(L157,'Fine Wine'!$L$79:$L$90,1,0)</f>
        <v>#N/A</v>
      </c>
    </row>
    <row r="158" spans="1:14" s="24" customFormat="1" ht="30" hidden="1" customHeight="1">
      <c r="A158" s="24" t="s">
        <v>307</v>
      </c>
      <c r="B158" s="25" t="s">
        <v>329</v>
      </c>
      <c r="C158" s="27" t="s">
        <v>330</v>
      </c>
      <c r="D158" s="25" t="s">
        <v>287</v>
      </c>
      <c r="E158" s="25" t="s">
        <v>287</v>
      </c>
      <c r="F158" s="25" t="s">
        <v>288</v>
      </c>
      <c r="G158" s="25" t="s">
        <v>19</v>
      </c>
      <c r="H158" s="28">
        <v>144.61573333333334</v>
      </c>
      <c r="I158" s="30">
        <v>0</v>
      </c>
      <c r="J158" s="29"/>
      <c r="K158" s="25" t="s">
        <v>16</v>
      </c>
      <c r="L158" s="25">
        <v>45298</v>
      </c>
      <c r="M158" s="27"/>
      <c r="N158" s="24" t="e">
        <f>VLOOKUP(L158,'Fine Wine'!$L$79:$L$90,1,0)</f>
        <v>#N/A</v>
      </c>
    </row>
    <row r="159" spans="1:14" s="24" customFormat="1" ht="30" hidden="1" customHeight="1">
      <c r="A159" s="24" t="s">
        <v>307</v>
      </c>
      <c r="B159" s="25">
        <v>1994</v>
      </c>
      <c r="C159" s="27" t="s">
        <v>327</v>
      </c>
      <c r="D159" s="25" t="s">
        <v>287</v>
      </c>
      <c r="E159" s="25" t="s">
        <v>287</v>
      </c>
      <c r="F159" s="25" t="s">
        <v>288</v>
      </c>
      <c r="G159" s="25" t="s">
        <v>19</v>
      </c>
      <c r="H159" s="28">
        <v>182.04253333333335</v>
      </c>
      <c r="I159" s="30">
        <v>0</v>
      </c>
      <c r="J159" s="29"/>
      <c r="K159" s="25" t="s">
        <v>16</v>
      </c>
      <c r="L159" s="25">
        <v>45296</v>
      </c>
      <c r="M159" s="27"/>
      <c r="N159" s="24" t="e">
        <f>VLOOKUP(L159,'Fine Wine'!$L$79:$L$90,1,0)</f>
        <v>#N/A</v>
      </c>
    </row>
    <row r="160" spans="1:14" s="24" customFormat="1" ht="30" hidden="1" customHeight="1">
      <c r="B160" s="25"/>
      <c r="C160" s="27"/>
      <c r="D160" s="25"/>
      <c r="E160" s="25"/>
      <c r="F160" s="25"/>
      <c r="G160" s="25"/>
      <c r="H160" s="28"/>
      <c r="I160" s="30"/>
      <c r="J160" s="29"/>
      <c r="K160" s="25"/>
      <c r="L160" s="25"/>
      <c r="M160" s="27"/>
      <c r="N160" s="24" t="e">
        <f>VLOOKUP(L160,'Fine Wine'!$L$79:$L$90,1,0)</f>
        <v>#N/A</v>
      </c>
    </row>
    <row r="161" spans="1:14" s="24" customFormat="1" ht="30" hidden="1" customHeight="1">
      <c r="A161" s="24">
        <v>76140</v>
      </c>
      <c r="B161" s="25">
        <v>2019</v>
      </c>
      <c r="C161" s="27" t="s">
        <v>387</v>
      </c>
      <c r="D161" s="25" t="s">
        <v>12</v>
      </c>
      <c r="E161" s="25" t="s">
        <v>12</v>
      </c>
      <c r="F161" s="25" t="s">
        <v>13</v>
      </c>
      <c r="G161" s="25" t="s">
        <v>14</v>
      </c>
      <c r="H161" s="28">
        <v>48.946800000000003</v>
      </c>
      <c r="I161" s="30">
        <v>0</v>
      </c>
      <c r="J161" s="29"/>
      <c r="K161" s="25" t="s">
        <v>16</v>
      </c>
      <c r="L161" s="25">
        <v>76140</v>
      </c>
      <c r="M161" s="27"/>
      <c r="N161" s="24" t="e">
        <f>VLOOKUP(L161,'Fine Wine'!$L$79:$L$90,1,0)</f>
        <v>#N/A</v>
      </c>
    </row>
    <row r="162" spans="1:14" s="24" customFormat="1" ht="30" hidden="1" customHeight="1">
      <c r="A162" s="24">
        <v>6</v>
      </c>
      <c r="B162" s="25">
        <v>2016</v>
      </c>
      <c r="C162" s="27" t="s">
        <v>341</v>
      </c>
      <c r="D162" s="25" t="s">
        <v>119</v>
      </c>
      <c r="E162" s="25" t="s">
        <v>65</v>
      </c>
      <c r="F162" s="25" t="s">
        <v>66</v>
      </c>
      <c r="G162" s="25" t="s">
        <v>19</v>
      </c>
      <c r="H162" s="28">
        <v>33</v>
      </c>
      <c r="I162" s="30">
        <v>0</v>
      </c>
      <c r="J162" s="29"/>
      <c r="K162" s="25" t="s">
        <v>91</v>
      </c>
      <c r="L162" s="25">
        <v>45521</v>
      </c>
      <c r="M162" s="27" t="s">
        <v>70</v>
      </c>
      <c r="N162" s="24" t="e">
        <f>VLOOKUP(L162,'Fine Wine'!$L$79:$L$90,1,0)</f>
        <v>#N/A</v>
      </c>
    </row>
    <row r="163" spans="1:14" s="24" customFormat="1" ht="30" hidden="1" customHeight="1">
      <c r="A163" s="24">
        <v>6</v>
      </c>
      <c r="B163" s="25">
        <v>2014</v>
      </c>
      <c r="C163" s="27" t="s">
        <v>388</v>
      </c>
      <c r="D163" s="25" t="s">
        <v>293</v>
      </c>
      <c r="E163" s="25" t="s">
        <v>294</v>
      </c>
      <c r="F163" s="25" t="s">
        <v>295</v>
      </c>
      <c r="G163" s="25" t="s">
        <v>19</v>
      </c>
      <c r="H163" s="28">
        <v>90.54</v>
      </c>
      <c r="I163" s="30">
        <v>0.16700000000000001</v>
      </c>
      <c r="J163" s="29"/>
      <c r="K163" s="25" t="s">
        <v>20</v>
      </c>
      <c r="L163" s="25">
        <v>73029</v>
      </c>
      <c r="M163" s="27"/>
      <c r="N163" s="24" t="e">
        <f>VLOOKUP(L163,'Fine Wine'!$L$79:$L$90,1,0)</f>
        <v>#N/A</v>
      </c>
    </row>
    <row r="164" spans="1:14" s="24" customFormat="1" ht="30" hidden="1" customHeight="1">
      <c r="A164" s="24">
        <v>12</v>
      </c>
      <c r="B164" s="25">
        <v>2009</v>
      </c>
      <c r="C164" s="27" t="s">
        <v>303</v>
      </c>
      <c r="D164" s="25" t="s">
        <v>293</v>
      </c>
      <c r="E164" s="25" t="s">
        <v>294</v>
      </c>
      <c r="F164" s="25" t="s">
        <v>295</v>
      </c>
      <c r="G164" s="25" t="s">
        <v>19</v>
      </c>
      <c r="H164" s="28">
        <v>120</v>
      </c>
      <c r="I164" s="30">
        <v>8.3000000000000004E-2</v>
      </c>
      <c r="J164" s="29"/>
      <c r="K164" s="25" t="s">
        <v>74</v>
      </c>
      <c r="L164" s="25">
        <v>41810</v>
      </c>
      <c r="M164" s="27"/>
      <c r="N164" s="24">
        <f>VLOOKUP(L164,'Fine Wine'!$L$79:$L$90,1,0)</f>
        <v>41810</v>
      </c>
    </row>
    <row r="165" spans="1:14" s="24" customFormat="1" ht="30" hidden="1" customHeight="1">
      <c r="A165" s="24">
        <v>3</v>
      </c>
      <c r="B165" s="25">
        <v>2015</v>
      </c>
      <c r="C165" s="27" t="s">
        <v>389</v>
      </c>
      <c r="D165" s="25" t="s">
        <v>129</v>
      </c>
      <c r="E165" s="25" t="s">
        <v>65</v>
      </c>
      <c r="F165" s="25" t="s">
        <v>66</v>
      </c>
      <c r="G165" s="25" t="s">
        <v>19</v>
      </c>
      <c r="H165" s="28">
        <v>214</v>
      </c>
      <c r="I165" s="30">
        <v>0</v>
      </c>
      <c r="J165" s="29"/>
      <c r="K165" s="25" t="s">
        <v>113</v>
      </c>
      <c r="L165" s="25">
        <v>45669</v>
      </c>
      <c r="M165" s="27" t="s">
        <v>70</v>
      </c>
      <c r="N165" s="24" t="e">
        <f>VLOOKUP(L165,'Fine Wine'!$L$79:$L$90,1,0)</f>
        <v>#N/A</v>
      </c>
    </row>
    <row r="166" spans="1:14" s="24" customFormat="1" ht="30" hidden="1" customHeight="1">
      <c r="A166" s="24">
        <v>3</v>
      </c>
      <c r="B166" s="25">
        <v>2007</v>
      </c>
      <c r="C166" s="27" t="s">
        <v>342</v>
      </c>
      <c r="D166" s="25" t="s">
        <v>129</v>
      </c>
      <c r="E166" s="25" t="s">
        <v>65</v>
      </c>
      <c r="F166" s="25" t="s">
        <v>66</v>
      </c>
      <c r="G166" s="25" t="s">
        <v>19</v>
      </c>
      <c r="H166" s="28">
        <v>155</v>
      </c>
      <c r="I166" s="30">
        <v>0</v>
      </c>
      <c r="J166" s="29"/>
      <c r="K166" s="25" t="s">
        <v>113</v>
      </c>
      <c r="L166" s="25">
        <v>45522</v>
      </c>
      <c r="M166" s="27" t="s">
        <v>70</v>
      </c>
      <c r="N166" s="24" t="e">
        <f>VLOOKUP(L166,'Fine Wine'!$L$79:$L$90,1,0)</f>
        <v>#N/A</v>
      </c>
    </row>
    <row r="167" spans="1:14" s="24" customFormat="1" ht="30" hidden="1" customHeight="1">
      <c r="A167" s="24">
        <v>12</v>
      </c>
      <c r="B167" s="25">
        <v>1989</v>
      </c>
      <c r="C167" s="27" t="s">
        <v>390</v>
      </c>
      <c r="D167" s="25" t="s">
        <v>165</v>
      </c>
      <c r="E167" s="25" t="s">
        <v>65</v>
      </c>
      <c r="F167" s="25" t="s">
        <v>66</v>
      </c>
      <c r="G167" s="25" t="s">
        <v>19</v>
      </c>
      <c r="H167" s="28">
        <v>130.54761439860332</v>
      </c>
      <c r="I167" s="30">
        <v>0.25</v>
      </c>
      <c r="J167" s="29"/>
      <c r="K167" s="25" t="s">
        <v>74</v>
      </c>
      <c r="L167" s="25">
        <v>66219</v>
      </c>
      <c r="M167" s="27"/>
      <c r="N167" s="24" t="e">
        <f>VLOOKUP(L167,'Fine Wine'!$L$79:$L$90,1,0)</f>
        <v>#N/A</v>
      </c>
    </row>
    <row r="168" spans="1:14" s="24" customFormat="1" ht="30" hidden="1" customHeight="1">
      <c r="A168" s="24">
        <v>12</v>
      </c>
      <c r="B168" s="25">
        <v>2011</v>
      </c>
      <c r="C168" s="27" t="s">
        <v>391</v>
      </c>
      <c r="D168" s="25" t="s">
        <v>73</v>
      </c>
      <c r="E168" s="25" t="s">
        <v>65</v>
      </c>
      <c r="F168" s="25" t="s">
        <v>66</v>
      </c>
      <c r="G168" s="25" t="s">
        <v>19</v>
      </c>
      <c r="H168" s="28">
        <v>70.55</v>
      </c>
      <c r="I168" s="30">
        <v>0</v>
      </c>
      <c r="J168" s="29"/>
      <c r="K168" s="25" t="s">
        <v>74</v>
      </c>
      <c r="L168" s="25">
        <v>73437</v>
      </c>
      <c r="M168" s="27" t="s">
        <v>70</v>
      </c>
      <c r="N168" s="24" t="e">
        <f>VLOOKUP(L168,'Fine Wine'!$L$79:$L$90,1,0)</f>
        <v>#N/A</v>
      </c>
    </row>
    <row r="169" spans="1:14" s="24" customFormat="1" ht="30" hidden="1" customHeight="1">
      <c r="A169" s="24">
        <v>12</v>
      </c>
      <c r="B169" s="25">
        <v>2010</v>
      </c>
      <c r="C169" s="27" t="s">
        <v>392</v>
      </c>
      <c r="D169" s="25" t="s">
        <v>129</v>
      </c>
      <c r="E169" s="25" t="s">
        <v>65</v>
      </c>
      <c r="F169" s="25" t="s">
        <v>66</v>
      </c>
      <c r="G169" s="25" t="s">
        <v>19</v>
      </c>
      <c r="H169" s="28">
        <v>44.56</v>
      </c>
      <c r="I169" s="30">
        <v>8.3000000000000185E-2</v>
      </c>
      <c r="J169" s="29"/>
      <c r="K169" s="25" t="s">
        <v>74</v>
      </c>
      <c r="L169" s="25">
        <v>76229</v>
      </c>
      <c r="M169" s="27"/>
      <c r="N169" s="24" t="e">
        <f>VLOOKUP(L169,'Fine Wine'!$L$79:$L$90,1,0)</f>
        <v>#N/A</v>
      </c>
    </row>
    <row r="170" spans="1:14" s="24" customFormat="1" ht="30" hidden="1" customHeight="1">
      <c r="A170" s="24">
        <v>6</v>
      </c>
      <c r="B170" s="25">
        <v>2017</v>
      </c>
      <c r="C170" s="27" t="s">
        <v>205</v>
      </c>
      <c r="D170" s="25" t="s">
        <v>203</v>
      </c>
      <c r="E170" s="25" t="s">
        <v>108</v>
      </c>
      <c r="F170" s="25" t="s">
        <v>66</v>
      </c>
      <c r="G170" s="25" t="s">
        <v>19</v>
      </c>
      <c r="H170" s="28">
        <v>53.27</v>
      </c>
      <c r="I170" s="30">
        <v>0.33300000000000002</v>
      </c>
      <c r="J170" s="29"/>
      <c r="K170" s="25" t="s">
        <v>20</v>
      </c>
      <c r="L170" s="25">
        <v>72649</v>
      </c>
      <c r="M170" s="27"/>
      <c r="N170" s="24" t="e">
        <f>VLOOKUP(L170,'Fine Wine'!$L$79:$L$90,1,0)</f>
        <v>#N/A</v>
      </c>
    </row>
    <row r="171" spans="1:14" s="24" customFormat="1" ht="30" hidden="1" customHeight="1">
      <c r="A171" s="24">
        <v>6</v>
      </c>
      <c r="B171" s="25">
        <v>2006</v>
      </c>
      <c r="C171" s="27" t="s">
        <v>157</v>
      </c>
      <c r="D171" s="25" t="s">
        <v>159</v>
      </c>
      <c r="E171" s="25" t="s">
        <v>65</v>
      </c>
      <c r="F171" s="25" t="s">
        <v>66</v>
      </c>
      <c r="G171" s="25" t="s">
        <v>19</v>
      </c>
      <c r="H171" s="28">
        <v>94.55</v>
      </c>
      <c r="I171" s="30">
        <v>0.16700000000000001</v>
      </c>
      <c r="J171" s="29"/>
      <c r="K171" s="25" t="s">
        <v>20</v>
      </c>
      <c r="L171" s="25">
        <v>76451</v>
      </c>
      <c r="M171" s="27" t="s">
        <v>70</v>
      </c>
      <c r="N171" s="24" t="e">
        <f>VLOOKUP(L171,'Fine Wine'!$L$79:$L$90,1,0)</f>
        <v>#N/A</v>
      </c>
    </row>
    <row r="172" spans="1:14" s="24" customFormat="1" ht="30" hidden="1" customHeight="1">
      <c r="A172" s="24">
        <v>1</v>
      </c>
      <c r="B172" s="25">
        <v>2021</v>
      </c>
      <c r="C172" s="27" t="s">
        <v>393</v>
      </c>
      <c r="D172" s="25" t="s">
        <v>193</v>
      </c>
      <c r="E172" s="25" t="s">
        <v>106</v>
      </c>
      <c r="F172" s="25" t="s">
        <v>66</v>
      </c>
      <c r="G172" s="25" t="s">
        <v>110</v>
      </c>
      <c r="H172" s="28">
        <v>346.39919999999995</v>
      </c>
      <c r="I172" s="30">
        <v>0</v>
      </c>
      <c r="J172" s="29"/>
      <c r="K172" s="25" t="s">
        <v>16</v>
      </c>
      <c r="L172" s="25">
        <v>42989</v>
      </c>
      <c r="M172" s="27" t="s">
        <v>308</v>
      </c>
      <c r="N172" s="24" t="e">
        <f>VLOOKUP(L172,'Fine Wine'!$L$79:$L$90,1,0)</f>
        <v>#N/A</v>
      </c>
    </row>
    <row r="173" spans="1:14" s="24" customFormat="1" ht="30" hidden="1" customHeight="1">
      <c r="A173" s="24">
        <v>3</v>
      </c>
      <c r="B173" s="25">
        <v>2003</v>
      </c>
      <c r="C173" s="27" t="s">
        <v>345</v>
      </c>
      <c r="D173" s="25" t="s">
        <v>346</v>
      </c>
      <c r="E173" s="25" t="s">
        <v>81</v>
      </c>
      <c r="F173" s="25" t="s">
        <v>66</v>
      </c>
      <c r="G173" s="25" t="s">
        <v>19</v>
      </c>
      <c r="H173" s="28">
        <v>2552.2192941176472</v>
      </c>
      <c r="I173" s="30">
        <v>0.33300000000000002</v>
      </c>
      <c r="J173" s="29"/>
      <c r="K173" s="25" t="s">
        <v>16</v>
      </c>
      <c r="L173" s="25">
        <v>41142</v>
      </c>
      <c r="M173" s="27"/>
      <c r="N173" s="24" t="e">
        <f>VLOOKUP(L173,'Fine Wine'!$L$79:$L$90,1,0)</f>
        <v>#N/A</v>
      </c>
    </row>
    <row r="174" spans="1:14" s="24" customFormat="1" ht="30" hidden="1" customHeight="1">
      <c r="A174" s="24">
        <v>6</v>
      </c>
      <c r="B174" s="25">
        <v>2017</v>
      </c>
      <c r="C174" s="27" t="s">
        <v>347</v>
      </c>
      <c r="D174" s="25" t="s">
        <v>90</v>
      </c>
      <c r="E174" s="25" t="s">
        <v>81</v>
      </c>
      <c r="F174" s="25" t="s">
        <v>66</v>
      </c>
      <c r="G174" s="25" t="s">
        <v>14</v>
      </c>
      <c r="H174" s="28">
        <v>77.15506666666667</v>
      </c>
      <c r="I174" s="30">
        <v>0.16700000000000001</v>
      </c>
      <c r="J174" s="29"/>
      <c r="K174" s="25" t="s">
        <v>20</v>
      </c>
      <c r="L174" s="25">
        <v>41500</v>
      </c>
      <c r="M174" s="27"/>
      <c r="N174" s="24" t="e">
        <f>VLOOKUP(L174,'Fine Wine'!$L$79:$L$90,1,0)</f>
        <v>#N/A</v>
      </c>
    </row>
    <row r="175" spans="1:14" s="24" customFormat="1" ht="30" hidden="1" customHeight="1">
      <c r="A175" s="24">
        <v>6</v>
      </c>
      <c r="B175" s="25">
        <v>2018</v>
      </c>
      <c r="C175" s="27" t="s">
        <v>83</v>
      </c>
      <c r="D175" s="25" t="s">
        <v>82</v>
      </c>
      <c r="E175" s="25" t="s">
        <v>81</v>
      </c>
      <c r="F175" s="25" t="s">
        <v>66</v>
      </c>
      <c r="G175" s="25" t="s">
        <v>14</v>
      </c>
      <c r="H175" s="28">
        <v>49.970533333333329</v>
      </c>
      <c r="I175" s="30">
        <v>0.33300000000000002</v>
      </c>
      <c r="J175" s="29"/>
      <c r="K175" s="25" t="s">
        <v>20</v>
      </c>
      <c r="L175" s="25">
        <v>4318918</v>
      </c>
      <c r="M175" s="27"/>
      <c r="N175" s="24" t="e">
        <f>VLOOKUP(L175,'Fine Wine'!$L$79:$L$90,1,0)</f>
        <v>#N/A</v>
      </c>
    </row>
    <row r="176" spans="1:14" s="24" customFormat="1" ht="30" hidden="1" customHeight="1">
      <c r="A176" s="24">
        <v>6</v>
      </c>
      <c r="B176" s="25">
        <v>2020</v>
      </c>
      <c r="C176" s="27" t="s">
        <v>214</v>
      </c>
      <c r="D176" s="25" t="s">
        <v>215</v>
      </c>
      <c r="E176" s="25" t="s">
        <v>215</v>
      </c>
      <c r="F176" s="25" t="s">
        <v>216</v>
      </c>
      <c r="G176" s="25" t="s">
        <v>14</v>
      </c>
      <c r="H176" s="28">
        <v>25.829599999999999</v>
      </c>
      <c r="I176" s="30">
        <v>0.33300000000000002</v>
      </c>
      <c r="J176" s="29"/>
      <c r="K176" s="25" t="s">
        <v>20</v>
      </c>
      <c r="L176" s="25">
        <v>43669</v>
      </c>
      <c r="M176" s="27"/>
      <c r="N176" s="24" t="e">
        <f>VLOOKUP(L176,'Fine Wine'!$L$79:$L$90,1,0)</f>
        <v>#N/A</v>
      </c>
    </row>
    <row r="177" spans="1:14" s="24" customFormat="1" ht="30" hidden="1" customHeight="1">
      <c r="A177" s="24">
        <v>6</v>
      </c>
      <c r="B177" s="25">
        <v>2016</v>
      </c>
      <c r="C177" s="27" t="s">
        <v>394</v>
      </c>
      <c r="D177" s="25" t="s">
        <v>228</v>
      </c>
      <c r="E177" s="25" t="s">
        <v>228</v>
      </c>
      <c r="F177" s="25" t="s">
        <v>229</v>
      </c>
      <c r="G177" s="25" t="s">
        <v>76</v>
      </c>
      <c r="H177" s="28">
        <v>47.826666666666661</v>
      </c>
      <c r="I177" s="30">
        <v>0.16700000000000001</v>
      </c>
      <c r="J177" s="29"/>
      <c r="K177" s="25" t="s">
        <v>284</v>
      </c>
      <c r="L177" s="25">
        <v>74730</v>
      </c>
      <c r="M177" s="27"/>
      <c r="N177" s="24" t="e">
        <f>VLOOKUP(L177,'Fine Wine'!$L$79:$L$90,1,0)</f>
        <v>#N/A</v>
      </c>
    </row>
    <row r="178" spans="1:14" s="24" customFormat="1" ht="30" hidden="1" customHeight="1">
      <c r="A178" s="24">
        <v>3</v>
      </c>
      <c r="B178" s="25">
        <v>2020</v>
      </c>
      <c r="C178" s="27" t="s">
        <v>395</v>
      </c>
      <c r="D178" s="25" t="s">
        <v>237</v>
      </c>
      <c r="E178" s="25" t="s">
        <v>237</v>
      </c>
      <c r="F178" s="25" t="s">
        <v>236</v>
      </c>
      <c r="G178" s="25" t="s">
        <v>19</v>
      </c>
      <c r="H178" s="28">
        <v>170</v>
      </c>
      <c r="I178" s="30">
        <v>0</v>
      </c>
      <c r="J178" s="29"/>
      <c r="K178" s="25" t="s">
        <v>16</v>
      </c>
      <c r="L178" s="25">
        <v>44502</v>
      </c>
      <c r="M178" s="27"/>
      <c r="N178" s="24" t="e">
        <f>VLOOKUP(L178,'Fine Wine'!$L$79:$L$90,1,0)</f>
        <v>#N/A</v>
      </c>
    </row>
    <row r="179" spans="1:14" s="24" customFormat="1" ht="30" hidden="1" customHeight="1">
      <c r="A179" s="24">
        <v>6</v>
      </c>
      <c r="B179" s="25">
        <v>2014</v>
      </c>
      <c r="C179" s="27" t="s">
        <v>264</v>
      </c>
      <c r="D179" s="25" t="s">
        <v>249</v>
      </c>
      <c r="E179" s="25" t="s">
        <v>249</v>
      </c>
      <c r="F179" s="25" t="s">
        <v>236</v>
      </c>
      <c r="G179" s="25" t="s">
        <v>19</v>
      </c>
      <c r="H179" s="28">
        <v>239.98</v>
      </c>
      <c r="I179" s="30">
        <v>0.33300000000000002</v>
      </c>
      <c r="J179" s="29"/>
      <c r="K179" s="25" t="s">
        <v>20</v>
      </c>
      <c r="L179" s="25">
        <v>43957</v>
      </c>
      <c r="M179" s="27" t="s">
        <v>130</v>
      </c>
      <c r="N179" s="24" t="e">
        <f>VLOOKUP(L179,'Fine Wine'!$L$79:$L$90,1,0)</f>
        <v>#N/A</v>
      </c>
    </row>
    <row r="180" spans="1:14" s="24" customFormat="1" ht="30" hidden="1" customHeight="1">
      <c r="A180" s="24">
        <v>3</v>
      </c>
      <c r="B180" s="25">
        <v>2012</v>
      </c>
      <c r="C180" s="27" t="s">
        <v>396</v>
      </c>
      <c r="D180" s="25" t="s">
        <v>287</v>
      </c>
      <c r="E180" s="25" t="s">
        <v>287</v>
      </c>
      <c r="F180" s="25" t="s">
        <v>288</v>
      </c>
      <c r="G180" s="25" t="s">
        <v>19</v>
      </c>
      <c r="H180" s="28">
        <v>65.316933333333338</v>
      </c>
      <c r="I180" s="30">
        <v>0</v>
      </c>
      <c r="J180" s="29"/>
      <c r="K180" s="25" t="s">
        <v>16</v>
      </c>
      <c r="L180" s="25">
        <v>4334112</v>
      </c>
      <c r="M180" s="27"/>
      <c r="N180" s="24" t="e">
        <f>VLOOKUP(L180,'Fine Wine'!$L$79:$L$90,1,0)</f>
        <v>#N/A</v>
      </c>
    </row>
    <row r="181" spans="1:14" s="24" customFormat="1" ht="30" hidden="1" customHeight="1">
      <c r="A181" s="24">
        <v>43078</v>
      </c>
      <c r="B181" s="25">
        <v>2020</v>
      </c>
      <c r="C181" s="27" t="s">
        <v>397</v>
      </c>
      <c r="D181" s="25" t="s">
        <v>12</v>
      </c>
      <c r="E181" s="25" t="s">
        <v>12</v>
      </c>
      <c r="F181" s="25" t="s">
        <v>13</v>
      </c>
      <c r="G181" s="25" t="s">
        <v>19</v>
      </c>
      <c r="H181" s="28">
        <v>369.83333333333331</v>
      </c>
      <c r="I181" s="30"/>
      <c r="J181" s="29"/>
      <c r="K181" s="25">
        <v>1</v>
      </c>
      <c r="L181" s="25" t="s">
        <v>28</v>
      </c>
      <c r="M181" s="27"/>
      <c r="N181" s="24" t="e">
        <f>VLOOKUP(L181,'Fine Wine'!$L$79:$L$90,1,0)</f>
        <v>#N/A</v>
      </c>
    </row>
    <row r="182" spans="1:14" s="24" customFormat="1" ht="30" hidden="1" customHeight="1">
      <c r="A182" s="24">
        <v>45232</v>
      </c>
      <c r="B182" s="25">
        <v>2021</v>
      </c>
      <c r="C182" s="27" t="s">
        <v>398</v>
      </c>
      <c r="D182" s="25" t="s">
        <v>124</v>
      </c>
      <c r="E182" s="25" t="s">
        <v>65</v>
      </c>
      <c r="F182" s="25" t="s">
        <v>66</v>
      </c>
      <c r="G182" s="25" t="s">
        <v>14</v>
      </c>
      <c r="H182" s="28">
        <v>22</v>
      </c>
      <c r="I182" s="30"/>
      <c r="J182" s="29"/>
      <c r="K182" s="25">
        <v>6</v>
      </c>
      <c r="L182" s="25" t="s">
        <v>20</v>
      </c>
      <c r="M182" s="27" t="s">
        <v>70</v>
      </c>
      <c r="N182" s="24" t="e">
        <f>VLOOKUP(L182,'Fine Wine'!$L$79:$L$90,1,0)</f>
        <v>#N/A</v>
      </c>
    </row>
    <row r="183" spans="1:14" s="24" customFormat="1" ht="30" hidden="1" customHeight="1">
      <c r="A183" s="24">
        <v>12</v>
      </c>
      <c r="B183" s="25">
        <v>2019</v>
      </c>
      <c r="C183" s="27" t="s">
        <v>399</v>
      </c>
      <c r="D183" s="25" t="s">
        <v>73</v>
      </c>
      <c r="E183" s="25" t="s">
        <v>65</v>
      </c>
      <c r="F183" s="25" t="s">
        <v>66</v>
      </c>
      <c r="G183" s="25" t="s">
        <v>14</v>
      </c>
      <c r="H183" s="28">
        <v>26.55</v>
      </c>
      <c r="I183" s="30"/>
      <c r="J183" s="29"/>
      <c r="K183" s="25" t="s">
        <v>74</v>
      </c>
      <c r="L183" s="25">
        <v>76440</v>
      </c>
      <c r="M183" s="27"/>
      <c r="N183" s="24" t="e">
        <f>VLOOKUP(L183,'Fine Wine'!$L$79:$L$90,1,0)</f>
        <v>#N/A</v>
      </c>
    </row>
    <row r="184" spans="1:14" s="24" customFormat="1" ht="30" hidden="1" customHeight="1">
      <c r="A184" s="24">
        <v>12</v>
      </c>
      <c r="B184" s="25">
        <v>2019</v>
      </c>
      <c r="C184" s="27" t="s">
        <v>399</v>
      </c>
      <c r="D184" s="25" t="s">
        <v>73</v>
      </c>
      <c r="E184" s="25" t="s">
        <v>65</v>
      </c>
      <c r="F184" s="25" t="s">
        <v>66</v>
      </c>
      <c r="G184" s="25" t="s">
        <v>14</v>
      </c>
      <c r="H184" s="28">
        <v>26.55</v>
      </c>
      <c r="I184" s="30">
        <v>0</v>
      </c>
      <c r="J184" s="29"/>
      <c r="K184" s="25" t="s">
        <v>74</v>
      </c>
      <c r="L184" s="25">
        <v>76440</v>
      </c>
      <c r="M184" s="27"/>
      <c r="N184" s="24" t="e">
        <f>VLOOKUP(L184,'Fine Wine'!$L$79:$L$90,1,0)</f>
        <v>#N/A</v>
      </c>
    </row>
    <row r="185" spans="1:14" s="24" customFormat="1" ht="30" hidden="1" customHeight="1">
      <c r="A185" s="24">
        <v>6</v>
      </c>
      <c r="B185" s="25">
        <v>2012</v>
      </c>
      <c r="C185" s="27" t="s">
        <v>400</v>
      </c>
      <c r="D185" s="25" t="s">
        <v>129</v>
      </c>
      <c r="E185" s="25" t="s">
        <v>65</v>
      </c>
      <c r="F185" s="25" t="s">
        <v>66</v>
      </c>
      <c r="G185" s="25" t="s">
        <v>19</v>
      </c>
      <c r="H185" s="28">
        <v>29.54</v>
      </c>
      <c r="I185" s="30">
        <v>0</v>
      </c>
      <c r="J185" s="29"/>
      <c r="K185" s="25" t="s">
        <v>20</v>
      </c>
      <c r="L185" s="25">
        <v>73913</v>
      </c>
      <c r="M185" s="27" t="s">
        <v>70</v>
      </c>
      <c r="N185" s="24" t="e">
        <f>VLOOKUP(L185,'Fine Wine'!$L$79:$L$90,1,0)</f>
        <v>#N/A</v>
      </c>
    </row>
    <row r="186" spans="1:14" s="24" customFormat="1" ht="30" hidden="1" customHeight="1">
      <c r="B186" s="25"/>
      <c r="C186" s="27"/>
      <c r="D186" s="25"/>
      <c r="E186" s="25"/>
      <c r="F186" s="25"/>
      <c r="G186" s="25"/>
      <c r="H186" s="28"/>
      <c r="I186" s="30"/>
      <c r="J186" s="29"/>
      <c r="K186" s="25"/>
      <c r="L186" s="25"/>
      <c r="M186" s="27"/>
      <c r="N186" s="24" t="e">
        <f>VLOOKUP(L186,'Fine Wine'!$L$79:$L$90,1,0)</f>
        <v>#N/A</v>
      </c>
    </row>
    <row r="187" spans="1:14" s="24" customFormat="1" ht="30" hidden="1" customHeight="1">
      <c r="A187" s="24">
        <v>6</v>
      </c>
      <c r="B187" s="25">
        <v>2008</v>
      </c>
      <c r="C187" s="27" t="s">
        <v>401</v>
      </c>
      <c r="D187" s="25" t="s">
        <v>228</v>
      </c>
      <c r="E187" s="25" t="s">
        <v>228</v>
      </c>
      <c r="F187" s="25" t="s">
        <v>229</v>
      </c>
      <c r="G187" s="25" t="s">
        <v>76</v>
      </c>
      <c r="H187" s="28">
        <v>408.52</v>
      </c>
      <c r="I187" s="30"/>
      <c r="J187" s="29"/>
      <c r="K187" s="25" t="s">
        <v>233</v>
      </c>
      <c r="L187" s="25">
        <v>74638</v>
      </c>
      <c r="M187" s="27"/>
      <c r="N187" s="24" t="e">
        <f>VLOOKUP(L187,'Fine Wine'!$L$79:$L$90,1,0)</f>
        <v>#N/A</v>
      </c>
    </row>
    <row r="188" spans="1:14" s="24" customFormat="1" ht="30" hidden="1" customHeight="1">
      <c r="B188" s="25"/>
      <c r="C188" s="27"/>
      <c r="D188" s="25"/>
      <c r="E188" s="25"/>
      <c r="F188" s="25"/>
      <c r="G188" s="25"/>
      <c r="H188" s="28"/>
      <c r="I188" s="30"/>
      <c r="J188" s="29"/>
      <c r="K188" s="25"/>
      <c r="L188" s="25"/>
      <c r="M188" s="27"/>
      <c r="N188" s="24" t="e">
        <f>VLOOKUP(L188,'Fine Wine'!$L$79:$L$90,1,0)</f>
        <v>#N/A</v>
      </c>
    </row>
    <row r="189" spans="1:14" s="24" customFormat="1" ht="30" hidden="1" customHeight="1">
      <c r="A189" s="24">
        <v>6</v>
      </c>
      <c r="B189" s="25">
        <v>2016</v>
      </c>
      <c r="C189" s="27" t="s">
        <v>402</v>
      </c>
      <c r="D189" s="25" t="s">
        <v>252</v>
      </c>
      <c r="E189" s="25" t="s">
        <v>235</v>
      </c>
      <c r="F189" s="25" t="s">
        <v>236</v>
      </c>
      <c r="G189" s="25" t="s">
        <v>19</v>
      </c>
      <c r="H189" s="28">
        <v>45.998266666666666</v>
      </c>
      <c r="I189" s="30"/>
      <c r="J189" s="29"/>
      <c r="K189" s="25" t="s">
        <v>20</v>
      </c>
      <c r="L189" s="25">
        <v>76213</v>
      </c>
      <c r="M189" s="27"/>
      <c r="N189" s="24" t="e">
        <f>VLOOKUP(L189,'Fine Wine'!$L$79:$L$90,1,0)</f>
        <v>#N/A</v>
      </c>
    </row>
    <row r="190" spans="1:14" s="24" customFormat="1" ht="30" hidden="1" customHeight="1">
      <c r="A190" s="24">
        <v>6</v>
      </c>
      <c r="B190" s="25">
        <v>2010</v>
      </c>
      <c r="C190" s="27" t="s">
        <v>403</v>
      </c>
      <c r="D190" s="25" t="s">
        <v>293</v>
      </c>
      <c r="E190" s="25" t="s">
        <v>294</v>
      </c>
      <c r="F190" s="25" t="s">
        <v>295</v>
      </c>
      <c r="G190" s="25" t="s">
        <v>19</v>
      </c>
      <c r="H190" s="28">
        <v>370</v>
      </c>
      <c r="I190" s="30"/>
      <c r="J190" s="29"/>
      <c r="K190" s="25" t="s">
        <v>20</v>
      </c>
      <c r="L190" s="25">
        <v>44908</v>
      </c>
      <c r="M190" s="27"/>
      <c r="N190" s="24" t="e">
        <f>VLOOKUP(L190,'Fine Wine'!$L$79:$L$90,1,0)</f>
        <v>#N/A</v>
      </c>
    </row>
    <row r="191" spans="1:14" s="24" customFormat="1" ht="30" hidden="1" customHeight="1">
      <c r="B191" s="25">
        <v>2017</v>
      </c>
      <c r="C191" s="27" t="s">
        <v>164</v>
      </c>
      <c r="D191" s="25" t="s">
        <v>165</v>
      </c>
      <c r="E191" s="25" t="s">
        <v>65</v>
      </c>
      <c r="F191" s="25" t="s">
        <v>66</v>
      </c>
      <c r="G191" s="25" t="s">
        <v>19</v>
      </c>
      <c r="H191" s="28">
        <v>23.54</v>
      </c>
      <c r="I191" s="30">
        <v>0</v>
      </c>
      <c r="J191" s="29"/>
      <c r="K191" s="25" t="s">
        <v>74</v>
      </c>
      <c r="L191" s="25">
        <v>42688</v>
      </c>
      <c r="M191" s="27" t="s">
        <v>70</v>
      </c>
      <c r="N191" s="24" t="e">
        <f>VLOOKUP(L191,'Fine Wine'!$L$79:$L$90,1,0)</f>
        <v>#N/A</v>
      </c>
    </row>
    <row r="192" spans="1:14" s="24" customFormat="1" ht="30" hidden="1" customHeight="1">
      <c r="B192" s="25">
        <v>2016</v>
      </c>
      <c r="C192" s="27" t="s">
        <v>404</v>
      </c>
      <c r="D192" s="25" t="s">
        <v>275</v>
      </c>
      <c r="E192" s="25" t="s">
        <v>275</v>
      </c>
      <c r="F192" s="25" t="s">
        <v>268</v>
      </c>
      <c r="G192" s="25" t="s">
        <v>19</v>
      </c>
      <c r="H192" s="28">
        <v>39.17</v>
      </c>
      <c r="I192" s="30">
        <v>0</v>
      </c>
      <c r="J192" s="29"/>
      <c r="K192" s="25" t="s">
        <v>20</v>
      </c>
      <c r="L192" s="25">
        <v>7532816</v>
      </c>
      <c r="M192" s="27"/>
      <c r="N192" s="24" t="e">
        <f>VLOOKUP(L192,'Fine Wine'!$L$79:$L$90,1,0)</f>
        <v>#N/A</v>
      </c>
    </row>
    <row r="193" spans="1:14" s="24" customFormat="1" ht="30" hidden="1" customHeight="1">
      <c r="B193" s="25" t="s">
        <v>95</v>
      </c>
      <c r="C193" s="27" t="s">
        <v>405</v>
      </c>
      <c r="D193" s="25" t="s">
        <v>280</v>
      </c>
      <c r="E193" s="25" t="s">
        <v>280</v>
      </c>
      <c r="F193" s="25" t="s">
        <v>281</v>
      </c>
      <c r="G193" s="25" t="s">
        <v>76</v>
      </c>
      <c r="H193" s="28">
        <v>1759.596125</v>
      </c>
      <c r="I193" s="30">
        <v>0</v>
      </c>
      <c r="J193" s="29"/>
      <c r="K193" s="25" t="s">
        <v>97</v>
      </c>
      <c r="L193" s="25">
        <v>42937</v>
      </c>
      <c r="M193" s="27"/>
      <c r="N193" s="24" t="e">
        <f>VLOOKUP(L193,'Fine Wine'!$L$79:$L$90,1,0)</f>
        <v>#N/A</v>
      </c>
    </row>
    <row r="194" spans="1:14" s="24" customFormat="1" ht="30" hidden="1" customHeight="1">
      <c r="A194" s="34"/>
      <c r="B194" s="27" t="s">
        <v>155</v>
      </c>
      <c r="C194" s="27" t="s">
        <v>441</v>
      </c>
      <c r="D194" s="27" t="s">
        <v>124</v>
      </c>
      <c r="E194" s="25" t="s">
        <v>65</v>
      </c>
      <c r="F194" s="27" t="s">
        <v>66</v>
      </c>
      <c r="G194" s="27" t="s">
        <v>19</v>
      </c>
      <c r="H194" s="28"/>
      <c r="I194" s="30">
        <v>80.003999999999991</v>
      </c>
      <c r="J194" s="29">
        <v>12</v>
      </c>
      <c r="K194" s="27" t="s">
        <v>74</v>
      </c>
      <c r="L194" s="33">
        <v>13294</v>
      </c>
      <c r="M194" s="27"/>
      <c r="N194" s="24" t="e">
        <f>VLOOKUP(L194,'Fine Wine'!$L$79:$L$90,1,0)</f>
        <v>#N/A</v>
      </c>
    </row>
    <row r="195" spans="1:14" s="24" customFormat="1" ht="30" hidden="1" customHeight="1">
      <c r="B195" s="27" t="s">
        <v>155</v>
      </c>
      <c r="C195" s="27" t="s">
        <v>450</v>
      </c>
      <c r="D195" s="25" t="s">
        <v>165</v>
      </c>
      <c r="E195" s="25" t="s">
        <v>65</v>
      </c>
      <c r="F195" s="27" t="s">
        <v>66</v>
      </c>
      <c r="G195" s="27" t="s">
        <v>19</v>
      </c>
      <c r="H195" s="28"/>
      <c r="I195" s="30">
        <v>12</v>
      </c>
      <c r="J195" s="29">
        <v>6</v>
      </c>
      <c r="K195" s="25" t="s">
        <v>20</v>
      </c>
      <c r="L195" s="33">
        <v>41502</v>
      </c>
      <c r="M195" s="27"/>
      <c r="N195" s="24" t="e">
        <f>VLOOKUP(L195,'Fine Wine'!$L$79:$L$90,1,0)</f>
        <v>#N/A</v>
      </c>
    </row>
    <row r="196" spans="1:14" s="24" customFormat="1" ht="30" hidden="1" customHeight="1">
      <c r="B196" s="25" t="s">
        <v>34</v>
      </c>
      <c r="C196" s="27" t="s">
        <v>413</v>
      </c>
      <c r="D196" s="25" t="s">
        <v>184</v>
      </c>
      <c r="E196" s="25" t="s">
        <v>81</v>
      </c>
      <c r="F196" s="25" t="s">
        <v>66</v>
      </c>
      <c r="G196" s="25" t="s">
        <v>19</v>
      </c>
      <c r="H196" s="28"/>
      <c r="I196" s="30">
        <v>108.99600000000001</v>
      </c>
      <c r="J196" s="29">
        <v>12</v>
      </c>
      <c r="K196" s="25" t="s">
        <v>74</v>
      </c>
      <c r="L196" s="25">
        <v>43020</v>
      </c>
      <c r="M196" s="27"/>
      <c r="N196" s="24" t="e">
        <f>VLOOKUP(L196,'Fine Wine'!$L$79:$L$90,1,0)</f>
        <v>#N/A</v>
      </c>
    </row>
    <row r="197" spans="1:14" s="24" customFormat="1" ht="30" hidden="1" customHeight="1">
      <c r="B197" s="25" t="s">
        <v>71</v>
      </c>
      <c r="C197" s="27" t="s">
        <v>411</v>
      </c>
      <c r="D197" s="25" t="s">
        <v>412</v>
      </c>
      <c r="E197" s="25" t="s">
        <v>81</v>
      </c>
      <c r="F197" s="25" t="s">
        <v>66</v>
      </c>
      <c r="G197" s="25" t="s">
        <v>19</v>
      </c>
      <c r="H197" s="28"/>
      <c r="I197" s="30">
        <v>12</v>
      </c>
      <c r="J197" s="29"/>
      <c r="K197" s="25" t="s">
        <v>20</v>
      </c>
      <c r="L197" s="25">
        <v>44358</v>
      </c>
      <c r="M197" s="27"/>
      <c r="N197" s="24" t="e">
        <f>VLOOKUP(L197,'Fine Wine'!$L$79:$L$90,1,0)</f>
        <v>#N/A</v>
      </c>
    </row>
    <row r="198" spans="1:14" s="24" customFormat="1" ht="30" hidden="1" customHeight="1">
      <c r="A198" s="34"/>
      <c r="B198" s="27" t="s">
        <v>463</v>
      </c>
      <c r="C198" s="27" t="s">
        <v>473</v>
      </c>
      <c r="D198" s="25" t="s">
        <v>129</v>
      </c>
      <c r="E198" s="25" t="s">
        <v>65</v>
      </c>
      <c r="F198" s="27" t="s">
        <v>66</v>
      </c>
      <c r="G198" s="27" t="s">
        <v>19</v>
      </c>
      <c r="H198" s="28"/>
      <c r="I198" s="30">
        <v>2</v>
      </c>
      <c r="J198" s="29">
        <v>1</v>
      </c>
      <c r="K198" s="25" t="s">
        <v>15</v>
      </c>
      <c r="L198" s="33">
        <v>43329</v>
      </c>
      <c r="M198" s="27"/>
      <c r="N198" s="24" t="e">
        <f>VLOOKUP(L198,'Fine Wine'!$L$79:$L$90,1,0)</f>
        <v>#N/A</v>
      </c>
    </row>
    <row r="199" spans="1:14" s="24" customFormat="1" ht="30" hidden="1" customHeight="1">
      <c r="B199" s="25" t="s">
        <v>204</v>
      </c>
      <c r="C199" s="27" t="s">
        <v>414</v>
      </c>
      <c r="D199" s="25" t="s">
        <v>184</v>
      </c>
      <c r="E199" s="25" t="s">
        <v>81</v>
      </c>
      <c r="F199" s="25" t="s">
        <v>66</v>
      </c>
      <c r="G199" s="25" t="s">
        <v>19</v>
      </c>
      <c r="H199" s="28"/>
      <c r="I199" s="30">
        <v>6</v>
      </c>
      <c r="J199" s="29"/>
      <c r="K199" s="25" t="s">
        <v>20</v>
      </c>
      <c r="L199" s="25">
        <v>41240</v>
      </c>
      <c r="M199" s="27"/>
      <c r="N199" s="24" t="e">
        <f>VLOOKUP(L199,'Fine Wine'!$L$79:$L$90,1,0)</f>
        <v>#N/A</v>
      </c>
    </row>
    <row r="200" spans="1:14" s="24" customFormat="1" ht="30" hidden="1" customHeight="1">
      <c r="B200" s="25" t="s">
        <v>18</v>
      </c>
      <c r="C200" s="27" t="s">
        <v>416</v>
      </c>
      <c r="D200" s="25" t="s">
        <v>198</v>
      </c>
      <c r="E200" s="25" t="s">
        <v>108</v>
      </c>
      <c r="F200" s="25" t="s">
        <v>66</v>
      </c>
      <c r="G200" s="25" t="s">
        <v>19</v>
      </c>
      <c r="H200" s="28"/>
      <c r="I200" s="30">
        <v>12</v>
      </c>
      <c r="J200" s="29"/>
      <c r="K200" s="25" t="s">
        <v>20</v>
      </c>
      <c r="L200" s="25">
        <v>46085</v>
      </c>
      <c r="M200" s="27"/>
      <c r="N200" s="24" t="e">
        <f>VLOOKUP(L200,'Fine Wine'!$L$79:$L$90,1,0)</f>
        <v>#N/A</v>
      </c>
    </row>
    <row r="201" spans="1:14" s="24" customFormat="1" ht="30" hidden="1" customHeight="1">
      <c r="B201" s="25" t="s">
        <v>18</v>
      </c>
      <c r="C201" s="27" t="s">
        <v>417</v>
      </c>
      <c r="D201" s="25" t="s">
        <v>198</v>
      </c>
      <c r="E201" s="25" t="s">
        <v>108</v>
      </c>
      <c r="F201" s="25" t="s">
        <v>66</v>
      </c>
      <c r="G201" s="25" t="s">
        <v>19</v>
      </c>
      <c r="H201" s="28"/>
      <c r="I201" s="30">
        <v>6</v>
      </c>
      <c r="J201" s="29"/>
      <c r="K201" s="25" t="s">
        <v>140</v>
      </c>
      <c r="L201" s="25">
        <v>46084</v>
      </c>
      <c r="M201" s="27"/>
      <c r="N201" s="24" t="e">
        <f>VLOOKUP(L201,'Fine Wine'!$L$79:$L$90,1,0)</f>
        <v>#N/A</v>
      </c>
    </row>
    <row r="202" spans="1:14" s="24" customFormat="1" ht="30" hidden="1" customHeight="1">
      <c r="B202" s="25" t="s">
        <v>418</v>
      </c>
      <c r="C202" s="27" t="s">
        <v>419</v>
      </c>
      <c r="D202" s="25" t="s">
        <v>198</v>
      </c>
      <c r="E202" s="25" t="s">
        <v>108</v>
      </c>
      <c r="F202" s="25" t="s">
        <v>66</v>
      </c>
      <c r="G202" s="25" t="s">
        <v>19</v>
      </c>
      <c r="H202" s="28"/>
      <c r="I202" s="30">
        <v>27</v>
      </c>
      <c r="J202" s="29"/>
      <c r="K202" s="25" t="s">
        <v>20</v>
      </c>
      <c r="L202" s="25">
        <v>46081</v>
      </c>
      <c r="M202" s="27"/>
      <c r="N202" s="24" t="e">
        <f>VLOOKUP(L202,'Fine Wine'!$L$79:$L$90,1,0)</f>
        <v>#N/A</v>
      </c>
    </row>
    <row r="203" spans="1:14" s="24" customFormat="1" ht="30" hidden="1" customHeight="1">
      <c r="B203" s="25" t="s">
        <v>18</v>
      </c>
      <c r="C203" s="27" t="s">
        <v>420</v>
      </c>
      <c r="D203" s="25" t="s">
        <v>198</v>
      </c>
      <c r="E203" s="25" t="s">
        <v>108</v>
      </c>
      <c r="F203" s="25" t="s">
        <v>66</v>
      </c>
      <c r="G203" s="25" t="s">
        <v>19</v>
      </c>
      <c r="H203" s="28"/>
      <c r="I203" s="30">
        <v>18</v>
      </c>
      <c r="J203" s="29"/>
      <c r="K203" s="25" t="s">
        <v>20</v>
      </c>
      <c r="L203" s="25">
        <v>46083</v>
      </c>
      <c r="M203" s="27"/>
      <c r="N203" s="24" t="e">
        <f>VLOOKUP(L203,'Fine Wine'!$L$79:$L$90,1,0)</f>
        <v>#N/A</v>
      </c>
    </row>
    <row r="204" spans="1:14" s="24" customFormat="1" ht="30" hidden="1" customHeight="1">
      <c r="B204" s="25" t="s">
        <v>71</v>
      </c>
      <c r="C204" s="27" t="s">
        <v>421</v>
      </c>
      <c r="D204" s="25" t="s">
        <v>201</v>
      </c>
      <c r="E204" s="25" t="s">
        <v>108</v>
      </c>
      <c r="F204" s="25" t="s">
        <v>66</v>
      </c>
      <c r="G204" s="25" t="s">
        <v>19</v>
      </c>
      <c r="H204" s="28"/>
      <c r="I204" s="30">
        <v>18</v>
      </c>
      <c r="J204" s="29"/>
      <c r="K204" s="25" t="s">
        <v>20</v>
      </c>
      <c r="L204" s="25">
        <v>46086</v>
      </c>
      <c r="M204" s="27"/>
      <c r="N204" s="24" t="e">
        <f>VLOOKUP(L204,'Fine Wine'!$L$79:$L$90,1,0)</f>
        <v>#N/A</v>
      </c>
    </row>
    <row r="205" spans="1:14" s="24" customFormat="1" ht="30" hidden="1" customHeight="1">
      <c r="B205" s="25" t="s">
        <v>153</v>
      </c>
      <c r="C205" s="27" t="s">
        <v>407</v>
      </c>
      <c r="D205" s="25" t="s">
        <v>191</v>
      </c>
      <c r="E205" s="25" t="s">
        <v>81</v>
      </c>
      <c r="F205" s="25" t="s">
        <v>66</v>
      </c>
      <c r="G205" s="25" t="s">
        <v>19</v>
      </c>
      <c r="H205" s="28"/>
      <c r="I205" s="30">
        <v>18</v>
      </c>
      <c r="J205" s="29">
        <v>6</v>
      </c>
      <c r="K205" s="25" t="s">
        <v>20</v>
      </c>
      <c r="L205" s="25">
        <v>44399</v>
      </c>
      <c r="M205" s="27"/>
      <c r="N205" s="24" t="e">
        <f>VLOOKUP(L205,'Fine Wine'!$L$79:$L$90,1,0)</f>
        <v>#N/A</v>
      </c>
    </row>
    <row r="206" spans="1:14" s="24" customFormat="1" ht="30" hidden="1" customHeight="1">
      <c r="B206" s="25" t="s">
        <v>34</v>
      </c>
      <c r="C206" s="27" t="s">
        <v>84</v>
      </c>
      <c r="D206" s="25" t="s">
        <v>85</v>
      </c>
      <c r="E206" s="25" t="s">
        <v>81</v>
      </c>
      <c r="F206" s="25" t="s">
        <v>66</v>
      </c>
      <c r="G206" s="25" t="s">
        <v>14</v>
      </c>
      <c r="H206" s="28">
        <v>47.823733333333337</v>
      </c>
      <c r="I206" s="30">
        <v>0</v>
      </c>
      <c r="J206" s="29"/>
      <c r="K206" s="25" t="s">
        <v>20</v>
      </c>
      <c r="L206" s="25">
        <v>45307</v>
      </c>
      <c r="M206" s="27"/>
      <c r="N206" s="24" t="e">
        <f>VLOOKUP(L206,'Fine Wine'!$L$79:$L$90,1,0)</f>
        <v>#N/A</v>
      </c>
    </row>
    <row r="207" spans="1:14" s="24" customFormat="1" ht="30" hidden="1" customHeight="1">
      <c r="B207" s="25">
        <v>2020</v>
      </c>
      <c r="C207" s="27" t="s">
        <v>86</v>
      </c>
      <c r="D207" s="25" t="s">
        <v>85</v>
      </c>
      <c r="E207" s="25" t="s">
        <v>81</v>
      </c>
      <c r="F207" s="25" t="s">
        <v>66</v>
      </c>
      <c r="G207" s="25" t="s">
        <v>14</v>
      </c>
      <c r="H207" s="28">
        <v>51.529866666666663</v>
      </c>
      <c r="I207" s="30">
        <v>0</v>
      </c>
      <c r="J207" s="29"/>
      <c r="K207" s="25" t="s">
        <v>20</v>
      </c>
      <c r="L207" s="25">
        <v>45306</v>
      </c>
      <c r="M207" s="27"/>
      <c r="N207" s="24" t="e">
        <f>VLOOKUP(L207,'Fine Wine'!$L$79:$L$90,1,0)</f>
        <v>#N/A</v>
      </c>
    </row>
    <row r="208" spans="1:14" s="24" customFormat="1" ht="30" hidden="1" customHeight="1">
      <c r="B208" s="25">
        <v>2020</v>
      </c>
      <c r="C208" s="27" t="s">
        <v>89</v>
      </c>
      <c r="D208" s="25" t="s">
        <v>90</v>
      </c>
      <c r="E208" s="25" t="s">
        <v>81</v>
      </c>
      <c r="F208" s="25" t="s">
        <v>66</v>
      </c>
      <c r="G208" s="25" t="s">
        <v>14</v>
      </c>
      <c r="H208" s="28">
        <v>56.7</v>
      </c>
      <c r="I208" s="30">
        <v>0</v>
      </c>
      <c r="J208" s="29"/>
      <c r="K208" s="25" t="s">
        <v>74</v>
      </c>
      <c r="L208" s="25">
        <v>4312720</v>
      </c>
      <c r="M208" s="27"/>
      <c r="N208" s="24" t="e">
        <f>VLOOKUP(L208,'Fine Wine'!$L$79:$L$90,1,0)</f>
        <v>#N/A</v>
      </c>
    </row>
    <row r="209" spans="2:14" s="24" customFormat="1" ht="30" hidden="1" customHeight="1">
      <c r="B209" s="25">
        <v>1996</v>
      </c>
      <c r="C209" s="27" t="s">
        <v>98</v>
      </c>
      <c r="D209" s="25" t="s">
        <v>93</v>
      </c>
      <c r="E209" s="25" t="s">
        <v>93</v>
      </c>
      <c r="F209" s="25" t="s">
        <v>66</v>
      </c>
      <c r="G209" s="25" t="s">
        <v>14</v>
      </c>
      <c r="H209" s="28">
        <v>94.018799999999999</v>
      </c>
      <c r="I209" s="30" t="e">
        <v>#N/A</v>
      </c>
      <c r="J209" s="29"/>
      <c r="K209" s="25" t="s">
        <v>97</v>
      </c>
      <c r="L209" s="25">
        <v>74851</v>
      </c>
      <c r="M209" s="27"/>
      <c r="N209" s="24" t="e">
        <f>VLOOKUP(L209,'Fine Wine'!$L$79:$L$90,1,0)</f>
        <v>#N/A</v>
      </c>
    </row>
    <row r="210" spans="2:14" s="24" customFormat="1" ht="30" hidden="1" customHeight="1">
      <c r="B210" s="25">
        <v>2008</v>
      </c>
      <c r="C210" s="27" t="s">
        <v>100</v>
      </c>
      <c r="D210" s="25" t="s">
        <v>93</v>
      </c>
      <c r="E210" s="25" t="s">
        <v>93</v>
      </c>
      <c r="F210" s="25" t="s">
        <v>66</v>
      </c>
      <c r="G210" s="25" t="s">
        <v>14</v>
      </c>
      <c r="H210" s="28">
        <v>134.6</v>
      </c>
      <c r="I210" s="30" t="e">
        <v>#N/A</v>
      </c>
      <c r="J210" s="29"/>
      <c r="K210" s="25" t="s">
        <v>20</v>
      </c>
      <c r="L210" s="25">
        <v>40247</v>
      </c>
      <c r="M210" s="27"/>
      <c r="N210" s="24" t="e">
        <f>VLOOKUP(L210,'Fine Wine'!$L$79:$L$90,1,0)</f>
        <v>#N/A</v>
      </c>
    </row>
    <row r="211" spans="2:14" s="24" customFormat="1" ht="30" hidden="1" customHeight="1">
      <c r="B211" s="25">
        <v>2016</v>
      </c>
      <c r="C211" s="27" t="s">
        <v>128</v>
      </c>
      <c r="D211" s="25" t="s">
        <v>129</v>
      </c>
      <c r="E211" s="25" t="s">
        <v>65</v>
      </c>
      <c r="F211" s="25" t="s">
        <v>66</v>
      </c>
      <c r="G211" s="25" t="s">
        <v>19</v>
      </c>
      <c r="H211" s="28">
        <v>27</v>
      </c>
      <c r="I211" s="30">
        <v>0</v>
      </c>
      <c r="J211" s="29"/>
      <c r="K211" s="25" t="s">
        <v>20</v>
      </c>
      <c r="L211" s="25">
        <v>45644</v>
      </c>
      <c r="M211" s="27" t="s">
        <v>70</v>
      </c>
      <c r="N211" s="24" t="e">
        <f>VLOOKUP(L211,'Fine Wine'!$L$79:$L$90,1,0)</f>
        <v>#N/A</v>
      </c>
    </row>
    <row r="212" spans="2:14" s="24" customFormat="1" ht="30" hidden="1" customHeight="1">
      <c r="B212" s="25">
        <v>1998</v>
      </c>
      <c r="C212" s="27" t="s">
        <v>147</v>
      </c>
      <c r="D212" s="25" t="s">
        <v>129</v>
      </c>
      <c r="E212" s="25" t="s">
        <v>65</v>
      </c>
      <c r="F212" s="25" t="s">
        <v>66</v>
      </c>
      <c r="G212" s="25" t="s">
        <v>19</v>
      </c>
      <c r="H212" s="28">
        <v>783</v>
      </c>
      <c r="I212" s="30">
        <v>0</v>
      </c>
      <c r="J212" s="29"/>
      <c r="K212" s="25" t="s">
        <v>20</v>
      </c>
      <c r="L212" s="25">
        <v>45660</v>
      </c>
      <c r="M212" s="27" t="s">
        <v>70</v>
      </c>
      <c r="N212" s="24" t="e">
        <f>VLOOKUP(L212,'Fine Wine'!$L$79:$L$90,1,0)</f>
        <v>#N/A</v>
      </c>
    </row>
    <row r="213" spans="2:14" s="24" customFormat="1" ht="30" hidden="1" customHeight="1">
      <c r="B213" s="25" t="s">
        <v>150</v>
      </c>
      <c r="C213" s="27" t="s">
        <v>162</v>
      </c>
      <c r="D213" s="25" t="s">
        <v>79</v>
      </c>
      <c r="E213" s="25" t="s">
        <v>65</v>
      </c>
      <c r="F213" s="25" t="s">
        <v>66</v>
      </c>
      <c r="G213" s="25" t="s">
        <v>19</v>
      </c>
      <c r="H213" s="28">
        <v>50</v>
      </c>
      <c r="I213" s="30">
        <v>0</v>
      </c>
      <c r="J213" s="29"/>
      <c r="K213" s="25" t="s">
        <v>20</v>
      </c>
      <c r="L213" s="25">
        <v>44333</v>
      </c>
      <c r="M213" s="27" t="s">
        <v>70</v>
      </c>
      <c r="N213" s="24" t="e">
        <f>VLOOKUP(L213,'Fine Wine'!$L$79:$L$90,1,0)</f>
        <v>#N/A</v>
      </c>
    </row>
    <row r="214" spans="2:14" s="24" customFormat="1" ht="30" hidden="1" customHeight="1">
      <c r="B214" s="25">
        <v>2017</v>
      </c>
      <c r="C214" s="27" t="s">
        <v>172</v>
      </c>
      <c r="D214" s="25" t="s">
        <v>173</v>
      </c>
      <c r="E214" s="25" t="s">
        <v>81</v>
      </c>
      <c r="F214" s="25" t="s">
        <v>66</v>
      </c>
      <c r="G214" s="25" t="s">
        <v>19</v>
      </c>
      <c r="H214" s="28">
        <v>37.01786666666667</v>
      </c>
      <c r="I214" s="30">
        <v>0</v>
      </c>
      <c r="J214" s="29"/>
      <c r="K214" s="25" t="s">
        <v>20</v>
      </c>
      <c r="L214" s="25">
        <v>75297</v>
      </c>
      <c r="M214" s="27"/>
      <c r="N214" s="24" t="e">
        <f>VLOOKUP(L214,'Fine Wine'!$L$79:$L$90,1,0)</f>
        <v>#N/A</v>
      </c>
    </row>
    <row r="215" spans="2:14" s="24" customFormat="1" ht="30" hidden="1" customHeight="1">
      <c r="B215" s="25">
        <v>2019</v>
      </c>
      <c r="C215" s="27" t="s">
        <v>192</v>
      </c>
      <c r="D215" s="25" t="s">
        <v>191</v>
      </c>
      <c r="E215" s="25" t="s">
        <v>81</v>
      </c>
      <c r="F215" s="25" t="s">
        <v>66</v>
      </c>
      <c r="G215" s="25" t="s">
        <v>19</v>
      </c>
      <c r="H215" s="28">
        <v>60.3</v>
      </c>
      <c r="I215" s="30">
        <v>0</v>
      </c>
      <c r="J215" s="29"/>
      <c r="K215" s="25" t="s">
        <v>20</v>
      </c>
      <c r="L215" s="25">
        <v>41817</v>
      </c>
      <c r="M215" s="27"/>
      <c r="N215" s="24" t="e">
        <f>VLOOKUP(L215,'Fine Wine'!$L$79:$L$90,1,0)</f>
        <v>#N/A</v>
      </c>
    </row>
    <row r="216" spans="2:14" s="24" customFormat="1" ht="30" hidden="1" customHeight="1">
      <c r="B216" s="25">
        <v>1982</v>
      </c>
      <c r="C216" s="27" t="s">
        <v>195</v>
      </c>
      <c r="D216" s="25" t="s">
        <v>105</v>
      </c>
      <c r="E216" s="25" t="s">
        <v>106</v>
      </c>
      <c r="F216" s="25" t="s">
        <v>66</v>
      </c>
      <c r="G216" s="25" t="s">
        <v>19</v>
      </c>
      <c r="H216" s="28">
        <v>79.668933333333328</v>
      </c>
      <c r="I216" s="30">
        <v>0</v>
      </c>
      <c r="J216" s="29"/>
      <c r="K216" s="25" t="s">
        <v>97</v>
      </c>
      <c r="L216" s="25">
        <v>45155</v>
      </c>
      <c r="M216" s="27"/>
      <c r="N216" s="24" t="e">
        <f>VLOOKUP(L216,'Fine Wine'!$L$79:$L$90,1,0)</f>
        <v>#N/A</v>
      </c>
    </row>
    <row r="217" spans="2:14" s="24" customFormat="1" ht="30" hidden="1" customHeight="1">
      <c r="B217" s="25">
        <v>2019</v>
      </c>
      <c r="C217" s="27" t="s">
        <v>200</v>
      </c>
      <c r="D217" s="25" t="s">
        <v>198</v>
      </c>
      <c r="E217" s="25" t="s">
        <v>108</v>
      </c>
      <c r="F217" s="25" t="s">
        <v>66</v>
      </c>
      <c r="G217" s="25" t="s">
        <v>19</v>
      </c>
      <c r="H217" s="28">
        <v>142.86000000000001</v>
      </c>
      <c r="I217" s="30" t="e">
        <v>#N/A</v>
      </c>
      <c r="J217" s="29"/>
      <c r="K217" s="25" t="s">
        <v>113</v>
      </c>
      <c r="L217" s="25">
        <v>42866</v>
      </c>
      <c r="M217" s="27"/>
      <c r="N217" s="24" t="e">
        <f>VLOOKUP(L217,'Fine Wine'!$L$79:$L$90,1,0)</f>
        <v>#N/A</v>
      </c>
    </row>
    <row r="218" spans="2:14" s="24" customFormat="1" ht="30" hidden="1" customHeight="1">
      <c r="B218" s="25">
        <v>2016</v>
      </c>
      <c r="C218" s="27" t="s">
        <v>253</v>
      </c>
      <c r="D218" s="25" t="s">
        <v>237</v>
      </c>
      <c r="E218" s="25" t="s">
        <v>237</v>
      </c>
      <c r="F218" s="25" t="s">
        <v>236</v>
      </c>
      <c r="G218" s="25" t="s">
        <v>19</v>
      </c>
      <c r="H218" s="28">
        <v>44.644000000000005</v>
      </c>
      <c r="I218" s="30">
        <v>0</v>
      </c>
      <c r="J218" s="29"/>
      <c r="K218" s="25" t="s">
        <v>20</v>
      </c>
      <c r="L218" s="25">
        <v>4179616</v>
      </c>
      <c r="M218" s="27"/>
      <c r="N218" s="24" t="e">
        <f>VLOOKUP(L218,'Fine Wine'!$L$79:$L$90,1,0)</f>
        <v>#N/A</v>
      </c>
    </row>
    <row r="219" spans="2:14" s="24" customFormat="1" ht="30" hidden="1" customHeight="1">
      <c r="B219" s="25">
        <v>2014</v>
      </c>
      <c r="C219" s="27" t="s">
        <v>263</v>
      </c>
      <c r="D219" s="25" t="s">
        <v>249</v>
      </c>
      <c r="E219" s="25" t="s">
        <v>249</v>
      </c>
      <c r="F219" s="25" t="s">
        <v>236</v>
      </c>
      <c r="G219" s="25" t="s">
        <v>19</v>
      </c>
      <c r="H219" s="28">
        <v>96.3</v>
      </c>
      <c r="I219" s="30">
        <v>0</v>
      </c>
      <c r="J219" s="29"/>
      <c r="K219" s="25" t="s">
        <v>20</v>
      </c>
      <c r="L219" s="25">
        <v>41807</v>
      </c>
      <c r="M219" s="27" t="s">
        <v>130</v>
      </c>
      <c r="N219" s="24" t="e">
        <f>VLOOKUP(L219,'Fine Wine'!$L$79:$L$90,1,0)</f>
        <v>#N/A</v>
      </c>
    </row>
    <row r="220" spans="2:14" s="24" customFormat="1" ht="30" hidden="1" customHeight="1">
      <c r="B220" s="25">
        <v>2015</v>
      </c>
      <c r="C220" s="27" t="s">
        <v>265</v>
      </c>
      <c r="D220" s="25" t="s">
        <v>249</v>
      </c>
      <c r="E220" s="25" t="s">
        <v>249</v>
      </c>
      <c r="F220" s="25" t="s">
        <v>236</v>
      </c>
      <c r="G220" s="25" t="s">
        <v>19</v>
      </c>
      <c r="H220" s="28">
        <v>254.92</v>
      </c>
      <c r="I220" s="30" t="e">
        <v>#N/A</v>
      </c>
      <c r="J220" s="29"/>
      <c r="K220" s="25" t="s">
        <v>20</v>
      </c>
      <c r="L220" s="25">
        <v>44891</v>
      </c>
      <c r="M220" s="27" t="s">
        <v>130</v>
      </c>
      <c r="N220" s="24" t="e">
        <f>VLOOKUP(L220,'Fine Wine'!$L$79:$L$90,1,0)</f>
        <v>#N/A</v>
      </c>
    </row>
    <row r="221" spans="2:14" s="24" customFormat="1" ht="30" hidden="1" customHeight="1">
      <c r="B221" s="25">
        <v>2014</v>
      </c>
      <c r="C221" s="27" t="s">
        <v>292</v>
      </c>
      <c r="D221" s="25" t="s">
        <v>287</v>
      </c>
      <c r="E221" s="25" t="s">
        <v>287</v>
      </c>
      <c r="F221" s="25" t="s">
        <v>288</v>
      </c>
      <c r="G221" s="25" t="s">
        <v>19</v>
      </c>
      <c r="H221" s="28">
        <v>41.274799999999999</v>
      </c>
      <c r="I221" s="30">
        <v>0</v>
      </c>
      <c r="J221" s="29"/>
      <c r="K221" s="25" t="s">
        <v>20</v>
      </c>
      <c r="L221" s="25">
        <v>4331914</v>
      </c>
      <c r="M221" s="27"/>
      <c r="N221" s="24" t="e">
        <f>VLOOKUP(L221,'Fine Wine'!$L$79:$L$90,1,0)</f>
        <v>#N/A</v>
      </c>
    </row>
    <row r="222" spans="2:14" s="24" customFormat="1" ht="30" hidden="1" customHeight="1">
      <c r="B222" s="25" t="s">
        <v>95</v>
      </c>
      <c r="C222" s="27" t="s">
        <v>299</v>
      </c>
      <c r="D222" s="25" t="s">
        <v>293</v>
      </c>
      <c r="E222" s="25" t="s">
        <v>294</v>
      </c>
      <c r="F222" s="25" t="s">
        <v>295</v>
      </c>
      <c r="G222" s="25" t="s">
        <v>19</v>
      </c>
      <c r="H222" s="28">
        <v>115.57</v>
      </c>
      <c r="I222" s="30">
        <v>0</v>
      </c>
      <c r="J222" s="29"/>
      <c r="K222" s="25" t="s">
        <v>20</v>
      </c>
      <c r="L222" s="25">
        <v>43769</v>
      </c>
      <c r="M222" s="27"/>
      <c r="N222" s="24" t="e">
        <f>VLOOKUP(L222,'Fine Wine'!$L$79:$L$90,1,0)</f>
        <v>#N/A</v>
      </c>
    </row>
    <row r="223" spans="2:14" s="24" customFormat="1" ht="30" hidden="1" customHeight="1">
      <c r="B223" s="25" t="s">
        <v>122</v>
      </c>
      <c r="C223" s="27" t="s">
        <v>120</v>
      </c>
      <c r="D223" s="25" t="s">
        <v>119</v>
      </c>
      <c r="E223" s="25" t="s">
        <v>65</v>
      </c>
      <c r="F223" s="25" t="s">
        <v>66</v>
      </c>
      <c r="G223" s="25" t="s">
        <v>19</v>
      </c>
      <c r="H223" s="28">
        <v>33</v>
      </c>
      <c r="I223" s="30" t="e">
        <f>J223*#REF!</f>
        <v>#REF!</v>
      </c>
      <c r="J223" s="29">
        <v>6</v>
      </c>
      <c r="K223" s="25" t="s">
        <v>91</v>
      </c>
      <c r="L223" s="25">
        <v>46281</v>
      </c>
      <c r="M223" s="27" t="s">
        <v>70</v>
      </c>
      <c r="N223" s="24" t="e">
        <f>VLOOKUP(L223,'Fine Wine'!$L$79:$L$90,1,0)</f>
        <v>#N/A</v>
      </c>
    </row>
    <row r="224" spans="2:14" s="24" customFormat="1" ht="30" hidden="1" customHeight="1">
      <c r="B224" s="25">
        <v>2011</v>
      </c>
      <c r="C224" s="27" t="s">
        <v>131</v>
      </c>
      <c r="D224" s="25" t="s">
        <v>129</v>
      </c>
      <c r="E224" s="25" t="s">
        <v>65</v>
      </c>
      <c r="F224" s="25" t="s">
        <v>66</v>
      </c>
      <c r="G224" s="25" t="s">
        <v>19</v>
      </c>
      <c r="H224" s="28">
        <v>47.17</v>
      </c>
      <c r="I224" s="30" t="e">
        <f>J224*#REF!</f>
        <v>#REF!</v>
      </c>
      <c r="J224" s="29">
        <v>6</v>
      </c>
      <c r="K224" s="25" t="s">
        <v>20</v>
      </c>
      <c r="L224" s="25">
        <v>41929</v>
      </c>
      <c r="M224" s="27" t="s">
        <v>70</v>
      </c>
      <c r="N224" s="24" t="e">
        <f>VLOOKUP(L224,'Fine Wine'!$L$79:$L$90,1,0)</f>
        <v>#N/A</v>
      </c>
    </row>
    <row r="225" spans="1:14" s="24" customFormat="1" ht="30" hidden="1" customHeight="1">
      <c r="B225" s="25">
        <v>2006</v>
      </c>
      <c r="C225" s="27" t="s">
        <v>144</v>
      </c>
      <c r="D225" s="25" t="s">
        <v>129</v>
      </c>
      <c r="E225" s="25" t="s">
        <v>65</v>
      </c>
      <c r="F225" s="25" t="s">
        <v>66</v>
      </c>
      <c r="G225" s="25" t="s">
        <v>19</v>
      </c>
      <c r="H225" s="28">
        <v>525.26</v>
      </c>
      <c r="I225" s="30" t="e">
        <f>J225*#REF!</f>
        <v>#REF!</v>
      </c>
      <c r="J225" s="29">
        <v>6</v>
      </c>
      <c r="K225" s="25" t="s">
        <v>20</v>
      </c>
      <c r="L225" s="25">
        <v>45686</v>
      </c>
      <c r="M225" s="27" t="s">
        <v>70</v>
      </c>
      <c r="N225" s="24" t="e">
        <f>VLOOKUP(L225,'Fine Wine'!$L$79:$L$90,1,0)</f>
        <v>#N/A</v>
      </c>
    </row>
    <row r="226" spans="1:14" s="24" customFormat="1" ht="30" hidden="1" customHeight="1">
      <c r="B226" s="25">
        <v>2017</v>
      </c>
      <c r="C226" s="27" t="s">
        <v>88</v>
      </c>
      <c r="D226" s="25" t="s">
        <v>85</v>
      </c>
      <c r="E226" s="25" t="s">
        <v>81</v>
      </c>
      <c r="F226" s="25" t="s">
        <v>66</v>
      </c>
      <c r="G226" s="25" t="s">
        <v>14</v>
      </c>
      <c r="H226" s="28">
        <v>55.91</v>
      </c>
      <c r="I226" s="30" t="e">
        <f>J226*#REF!</f>
        <v>#REF!</v>
      </c>
      <c r="J226" s="29">
        <v>6</v>
      </c>
      <c r="K226" s="25" t="s">
        <v>20</v>
      </c>
      <c r="L226" s="25">
        <v>72684</v>
      </c>
      <c r="M226" s="27"/>
      <c r="N226" s="24" t="e">
        <f>VLOOKUP(L226,'Fine Wine'!$L$79:$L$90,1,0)</f>
        <v>#N/A</v>
      </c>
    </row>
    <row r="227" spans="1:14" s="24" customFormat="1" ht="30" hidden="1" customHeight="1">
      <c r="B227" s="25" t="s">
        <v>22</v>
      </c>
      <c r="C227" s="27" t="s">
        <v>87</v>
      </c>
      <c r="D227" s="25" t="s">
        <v>85</v>
      </c>
      <c r="E227" s="25" t="s">
        <v>81</v>
      </c>
      <c r="F227" s="25" t="s">
        <v>66</v>
      </c>
      <c r="G227" s="25" t="s">
        <v>14</v>
      </c>
      <c r="H227" s="28">
        <v>54.617333333333335</v>
      </c>
      <c r="I227" s="30" t="e">
        <f>J227*#REF!</f>
        <v>#REF!</v>
      </c>
      <c r="J227" s="29">
        <v>6</v>
      </c>
      <c r="K227" s="25" t="s">
        <v>20</v>
      </c>
      <c r="L227" s="25">
        <v>74073</v>
      </c>
      <c r="M227" s="27"/>
      <c r="N227" s="24" t="e">
        <f>VLOOKUP(L227,'Fine Wine'!$L$79:$L$90,1,0)</f>
        <v>#N/A</v>
      </c>
    </row>
    <row r="228" spans="1:14" s="24" customFormat="1" ht="30" hidden="1" customHeight="1">
      <c r="B228" s="25">
        <v>2013</v>
      </c>
      <c r="C228" s="27" t="s">
        <v>102</v>
      </c>
      <c r="D228" s="25" t="s">
        <v>93</v>
      </c>
      <c r="E228" s="25" t="s">
        <v>93</v>
      </c>
      <c r="F228" s="25" t="s">
        <v>66</v>
      </c>
      <c r="G228" s="25" t="s">
        <v>14</v>
      </c>
      <c r="H228" s="28">
        <v>190.83962499999998</v>
      </c>
      <c r="I228" s="30" t="e">
        <f>J228*#REF!</f>
        <v>#REF!</v>
      </c>
      <c r="J228" s="29">
        <v>6</v>
      </c>
      <c r="K228" s="25" t="s">
        <v>20</v>
      </c>
      <c r="L228" s="25">
        <v>76256</v>
      </c>
      <c r="M228" s="27"/>
      <c r="N228" s="24" t="e">
        <f>VLOOKUP(L228,'Fine Wine'!$L$79:$L$90,1,0)</f>
        <v>#N/A</v>
      </c>
    </row>
    <row r="229" spans="1:14" s="24" customFormat="1" ht="30" hidden="1" customHeight="1">
      <c r="B229" s="25">
        <v>2009</v>
      </c>
      <c r="C229" s="27" t="s">
        <v>103</v>
      </c>
      <c r="D229" s="25" t="s">
        <v>93</v>
      </c>
      <c r="E229" s="25" t="s">
        <v>93</v>
      </c>
      <c r="F229" s="25" t="s">
        <v>66</v>
      </c>
      <c r="G229" s="25" t="s">
        <v>14</v>
      </c>
      <c r="H229" s="28">
        <v>424.84674999999993</v>
      </c>
      <c r="I229" s="30" t="e">
        <f>J229*#REF!</f>
        <v>#REF!</v>
      </c>
      <c r="J229" s="29">
        <v>1</v>
      </c>
      <c r="K229" s="25" t="s">
        <v>15</v>
      </c>
      <c r="L229" s="25">
        <v>72096</v>
      </c>
      <c r="M229" s="27"/>
      <c r="N229" s="24" t="e">
        <f>VLOOKUP(L229,'Fine Wine'!$L$79:$L$90,1,0)</f>
        <v>#N/A</v>
      </c>
    </row>
    <row r="230" spans="1:14" s="24" customFormat="1" ht="30" hidden="1" customHeight="1">
      <c r="B230" s="25">
        <v>1988</v>
      </c>
      <c r="C230" s="27" t="s">
        <v>194</v>
      </c>
      <c r="D230" s="25" t="s">
        <v>105</v>
      </c>
      <c r="E230" s="25" t="s">
        <v>106</v>
      </c>
      <c r="F230" s="25" t="s">
        <v>66</v>
      </c>
      <c r="G230" s="25" t="s">
        <v>19</v>
      </c>
      <c r="H230" s="28">
        <v>73.078933333333339</v>
      </c>
      <c r="I230" s="30" t="e">
        <f>J230*#REF!</f>
        <v>#REF!</v>
      </c>
      <c r="J230" s="29">
        <v>1</v>
      </c>
      <c r="K230" s="25" t="s">
        <v>97</v>
      </c>
      <c r="L230" s="25">
        <v>45156</v>
      </c>
      <c r="M230" s="27"/>
      <c r="N230" s="24" t="e">
        <f>VLOOKUP(L230,'Fine Wine'!$L$79:$L$90,1,0)</f>
        <v>#N/A</v>
      </c>
    </row>
    <row r="231" spans="1:14" s="24" customFormat="1" ht="30" hidden="1" customHeight="1">
      <c r="B231" s="25">
        <v>1990</v>
      </c>
      <c r="C231" s="27" t="s">
        <v>196</v>
      </c>
      <c r="D231" s="25" t="s">
        <v>107</v>
      </c>
      <c r="E231" s="25" t="s">
        <v>108</v>
      </c>
      <c r="F231" s="25" t="s">
        <v>66</v>
      </c>
      <c r="G231" s="25" t="s">
        <v>19</v>
      </c>
      <c r="H231" s="28">
        <v>39.155466666666669</v>
      </c>
      <c r="I231" s="30" t="e">
        <f>J231*#REF!</f>
        <v>#REF!</v>
      </c>
      <c r="J231" s="29">
        <v>1</v>
      </c>
      <c r="K231" s="25" t="s">
        <v>97</v>
      </c>
      <c r="L231" s="25">
        <v>74877</v>
      </c>
      <c r="M231" s="27"/>
      <c r="N231" s="24" t="e">
        <f>VLOOKUP(L231,'Fine Wine'!$L$79:$L$90,1,0)</f>
        <v>#N/A</v>
      </c>
    </row>
    <row r="232" spans="1:14" s="24" customFormat="1" ht="30" hidden="1" customHeight="1">
      <c r="B232" s="25">
        <v>2013</v>
      </c>
      <c r="C232" s="27" t="s">
        <v>255</v>
      </c>
      <c r="D232" s="25" t="s">
        <v>237</v>
      </c>
      <c r="E232" s="25" t="s">
        <v>237</v>
      </c>
      <c r="F232" s="25" t="s">
        <v>236</v>
      </c>
      <c r="G232" s="25" t="s">
        <v>19</v>
      </c>
      <c r="H232" s="28">
        <v>77.55</v>
      </c>
      <c r="I232" s="30" t="e">
        <f>J232*#REF!</f>
        <v>#REF!</v>
      </c>
      <c r="J232" s="29">
        <v>6</v>
      </c>
      <c r="K232" s="25" t="s">
        <v>20</v>
      </c>
      <c r="L232" s="25">
        <v>43772</v>
      </c>
      <c r="M232" s="27"/>
      <c r="N232" s="24" t="e">
        <f>VLOOKUP(L232,'Fine Wine'!$L$79:$L$90,1,0)</f>
        <v>#N/A</v>
      </c>
    </row>
    <row r="233" spans="1:14" s="24" customFormat="1" ht="30" hidden="1" customHeight="1">
      <c r="B233" s="25" t="s">
        <v>18</v>
      </c>
      <c r="C233" s="27" t="s">
        <v>406</v>
      </c>
      <c r="D233" s="25" t="s">
        <v>185</v>
      </c>
      <c r="E233" s="25" t="s">
        <v>81</v>
      </c>
      <c r="F233" s="25" t="s">
        <v>66</v>
      </c>
      <c r="G233" s="25" t="s">
        <v>19</v>
      </c>
      <c r="H233" s="28"/>
      <c r="I233" s="30">
        <v>18</v>
      </c>
      <c r="J233" s="29">
        <v>6</v>
      </c>
      <c r="K233" s="25" t="s">
        <v>20</v>
      </c>
      <c r="L233" s="25">
        <v>45379</v>
      </c>
      <c r="M233" s="27"/>
      <c r="N233" s="24" t="e">
        <f>VLOOKUP(L233,'Fine Wine'!$L$79:$L$90,1,0)</f>
        <v>#N/A</v>
      </c>
    </row>
    <row r="234" spans="1:14" s="24" customFormat="1" ht="30" hidden="1" customHeight="1">
      <c r="A234" s="34"/>
      <c r="B234" s="27" t="s">
        <v>447</v>
      </c>
      <c r="C234" s="27" t="s">
        <v>448</v>
      </c>
      <c r="D234" s="25" t="s">
        <v>109</v>
      </c>
      <c r="E234" s="25" t="s">
        <v>108</v>
      </c>
      <c r="F234" s="27" t="s">
        <v>66</v>
      </c>
      <c r="G234" s="27" t="s">
        <v>19</v>
      </c>
      <c r="H234" s="28"/>
      <c r="I234" s="30">
        <v>18</v>
      </c>
      <c r="J234" s="29">
        <v>6</v>
      </c>
      <c r="K234" s="25" t="s">
        <v>20</v>
      </c>
      <c r="L234" s="33">
        <v>45411</v>
      </c>
      <c r="M234" s="27"/>
      <c r="N234" s="24" t="e">
        <f>VLOOKUP(L234,'Fine Wine'!$L$79:$L$90,1,0)</f>
        <v>#N/A</v>
      </c>
    </row>
    <row r="235" spans="1:14" s="24" customFormat="1" ht="30" hidden="1" customHeight="1">
      <c r="B235" s="25">
        <v>2019</v>
      </c>
      <c r="C235" s="27" t="s">
        <v>301</v>
      </c>
      <c r="D235" s="25" t="s">
        <v>293</v>
      </c>
      <c r="E235" s="25" t="s">
        <v>294</v>
      </c>
      <c r="F235" s="25" t="s">
        <v>295</v>
      </c>
      <c r="G235" s="25" t="s">
        <v>19</v>
      </c>
      <c r="H235" s="28">
        <v>265.55</v>
      </c>
      <c r="I235" s="30" t="e">
        <f>J235*#REF!</f>
        <v>#REF!</v>
      </c>
      <c r="J235" s="29">
        <v>6</v>
      </c>
      <c r="K235" s="25" t="s">
        <v>20</v>
      </c>
      <c r="L235" s="25">
        <v>44909</v>
      </c>
      <c r="M235" s="27"/>
      <c r="N235" s="24" t="e">
        <f>VLOOKUP(L235,'Fine Wine'!$L$79:$L$90,1,0)</f>
        <v>#N/A</v>
      </c>
    </row>
    <row r="236" spans="1:14" s="24" customFormat="1" ht="27" hidden="1" customHeight="1">
      <c r="B236" s="25">
        <v>2018</v>
      </c>
      <c r="C236" s="27" t="s">
        <v>24</v>
      </c>
      <c r="D236" s="25" t="s">
        <v>12</v>
      </c>
      <c r="E236" s="25" t="s">
        <v>12</v>
      </c>
      <c r="F236" s="25" t="s">
        <v>13</v>
      </c>
      <c r="G236" s="25" t="s">
        <v>19</v>
      </c>
      <c r="H236" s="28">
        <v>44.402488888888882</v>
      </c>
      <c r="I236" s="30" t="e">
        <f>J236*#REF!</f>
        <v>#REF!</v>
      </c>
      <c r="J236" s="29">
        <v>1</v>
      </c>
      <c r="K236" s="25" t="s">
        <v>16</v>
      </c>
      <c r="L236" s="25">
        <v>42315</v>
      </c>
      <c r="M236" s="27" t="s">
        <v>17</v>
      </c>
      <c r="N236" s="24" t="e">
        <f>VLOOKUP(L236,'Fine Wine'!$L$79:$L$90,1,0)</f>
        <v>#N/A</v>
      </c>
    </row>
    <row r="237" spans="1:14" s="24" customFormat="1" ht="30" hidden="1" customHeight="1">
      <c r="B237" s="27" t="s">
        <v>34</v>
      </c>
      <c r="C237" s="27" t="s">
        <v>449</v>
      </c>
      <c r="D237" s="25" t="s">
        <v>12</v>
      </c>
      <c r="E237" s="25" t="s">
        <v>12</v>
      </c>
      <c r="F237" s="27" t="s">
        <v>13</v>
      </c>
      <c r="G237" s="25" t="s">
        <v>19</v>
      </c>
      <c r="H237" s="28" t="e">
        <f>#REF!/0.75</f>
        <v>#REF!</v>
      </c>
      <c r="I237" s="30">
        <v>13.001999999999999</v>
      </c>
      <c r="J237" s="29">
        <v>6</v>
      </c>
      <c r="K237" s="25" t="s">
        <v>20</v>
      </c>
      <c r="L237" s="33">
        <v>74670</v>
      </c>
      <c r="M237" s="27"/>
      <c r="N237" s="24" t="e">
        <f>VLOOKUP(L237,'Fine Wine'!$L$79:$L$90,1,0)</f>
        <v>#N/A</v>
      </c>
    </row>
    <row r="238" spans="1:14" s="24" customFormat="1" ht="30" hidden="1" customHeight="1">
      <c r="B238" s="27" t="s">
        <v>153</v>
      </c>
      <c r="C238" s="27" t="s">
        <v>451</v>
      </c>
      <c r="D238" s="25" t="s">
        <v>12</v>
      </c>
      <c r="E238" s="25" t="s">
        <v>12</v>
      </c>
      <c r="F238" s="27" t="s">
        <v>13</v>
      </c>
      <c r="G238" s="25" t="s">
        <v>19</v>
      </c>
      <c r="H238" s="28" t="e">
        <f>#REF!/0.75</f>
        <v>#REF!</v>
      </c>
      <c r="I238" s="30">
        <v>12</v>
      </c>
      <c r="J238" s="29">
        <v>6</v>
      </c>
      <c r="K238" s="25" t="s">
        <v>20</v>
      </c>
      <c r="L238" s="33">
        <v>44918</v>
      </c>
      <c r="M238" s="27"/>
      <c r="N238" s="24" t="e">
        <f>VLOOKUP(L238,'Fine Wine'!$L$79:$L$90,1,0)</f>
        <v>#N/A</v>
      </c>
    </row>
    <row r="239" spans="1:14" s="24" customFormat="1" ht="30" hidden="1" customHeight="1">
      <c r="B239" s="27" t="s">
        <v>204</v>
      </c>
      <c r="C239" s="27" t="s">
        <v>464</v>
      </c>
      <c r="D239" s="27" t="s">
        <v>12</v>
      </c>
      <c r="E239" s="27" t="s">
        <v>12</v>
      </c>
      <c r="F239" s="27" t="s">
        <v>13</v>
      </c>
      <c r="G239" s="25" t="s">
        <v>19</v>
      </c>
      <c r="H239" s="28" t="e">
        <f>#REF!/0.75</f>
        <v>#REF!</v>
      </c>
      <c r="I239" s="30">
        <v>18</v>
      </c>
      <c r="J239" s="29">
        <v>6</v>
      </c>
      <c r="K239" s="25" t="s">
        <v>20</v>
      </c>
      <c r="L239" s="33">
        <v>44231</v>
      </c>
      <c r="M239" s="27"/>
      <c r="N239" s="24" t="e">
        <f>VLOOKUP(L239,'Fine Wine'!$L$79:$L$90,1,0)</f>
        <v>#N/A</v>
      </c>
    </row>
    <row r="240" spans="1:14" s="24" customFormat="1" ht="30" hidden="1" customHeight="1">
      <c r="B240" s="27" t="s">
        <v>34</v>
      </c>
      <c r="C240" s="27" t="s">
        <v>455</v>
      </c>
      <c r="D240" s="27" t="s">
        <v>38</v>
      </c>
      <c r="E240" s="25" t="s">
        <v>39</v>
      </c>
      <c r="F240" s="27" t="s">
        <v>33</v>
      </c>
      <c r="G240" s="27" t="s">
        <v>19</v>
      </c>
      <c r="H240" s="28" t="e">
        <f>#REF!/0.75</f>
        <v>#REF!</v>
      </c>
      <c r="I240" s="30">
        <v>6</v>
      </c>
      <c r="J240" s="29">
        <v>6</v>
      </c>
      <c r="K240" s="25" t="s">
        <v>20</v>
      </c>
      <c r="L240" s="33">
        <v>44904</v>
      </c>
      <c r="M240" s="27"/>
      <c r="N240" s="24" t="e">
        <f>VLOOKUP(L240,'Fine Wine'!$L$79:$L$90,1,0)</f>
        <v>#N/A</v>
      </c>
    </row>
    <row r="241" spans="1:14" s="24" customFormat="1" ht="30" hidden="1" customHeight="1">
      <c r="A241" s="34"/>
      <c r="B241" s="27" t="s">
        <v>71</v>
      </c>
      <c r="C241" s="27" t="s">
        <v>446</v>
      </c>
      <c r="D241" s="27" t="s">
        <v>38</v>
      </c>
      <c r="E241" s="25" t="s">
        <v>39</v>
      </c>
      <c r="F241" s="27" t="s">
        <v>33</v>
      </c>
      <c r="G241" s="27" t="s">
        <v>19</v>
      </c>
      <c r="H241" s="28" t="e">
        <f>#REF!/0.75</f>
        <v>#REF!</v>
      </c>
      <c r="I241" s="30">
        <v>45.996000000000002</v>
      </c>
      <c r="J241" s="29">
        <v>12</v>
      </c>
      <c r="K241" s="27" t="s">
        <v>74</v>
      </c>
      <c r="L241" s="33">
        <v>29270</v>
      </c>
      <c r="M241" s="27"/>
      <c r="N241" s="24" t="e">
        <f>VLOOKUP(L241,'Fine Wine'!$L$79:$L$90,1,0)</f>
        <v>#N/A</v>
      </c>
    </row>
    <row r="242" spans="1:14" s="24" customFormat="1" ht="30" hidden="1" customHeight="1">
      <c r="B242" s="27" t="s">
        <v>71</v>
      </c>
      <c r="C242" s="27" t="s">
        <v>459</v>
      </c>
      <c r="D242" s="25" t="s">
        <v>58</v>
      </c>
      <c r="E242" s="25" t="s">
        <v>57</v>
      </c>
      <c r="F242" s="27" t="s">
        <v>56</v>
      </c>
      <c r="G242" s="27" t="s">
        <v>19</v>
      </c>
      <c r="H242" s="28" t="e">
        <f>#REF!/0.75</f>
        <v>#REF!</v>
      </c>
      <c r="I242" s="30">
        <v>84</v>
      </c>
      <c r="J242" s="29">
        <v>6</v>
      </c>
      <c r="K242" s="25" t="s">
        <v>20</v>
      </c>
      <c r="L242" s="33">
        <v>74673</v>
      </c>
      <c r="M242" s="27"/>
      <c r="N242" s="24" t="e">
        <f>VLOOKUP(L242,'Fine Wine'!$L$79:$L$90,1,0)</f>
        <v>#N/A</v>
      </c>
    </row>
    <row r="243" spans="1:14" s="24" customFormat="1" ht="30" hidden="1" customHeight="1">
      <c r="B243" s="27" t="s">
        <v>463</v>
      </c>
      <c r="C243" s="27" t="s">
        <v>469</v>
      </c>
      <c r="D243" s="25" t="s">
        <v>63</v>
      </c>
      <c r="E243" s="25" t="s">
        <v>63</v>
      </c>
      <c r="F243" s="27" t="s">
        <v>64</v>
      </c>
      <c r="G243" s="27" t="s">
        <v>14</v>
      </c>
      <c r="H243" s="28" t="e">
        <f>#REF!/0.75</f>
        <v>#REF!</v>
      </c>
      <c r="I243" s="30">
        <v>106.992</v>
      </c>
      <c r="J243" s="29">
        <v>6</v>
      </c>
      <c r="K243" s="25" t="s">
        <v>20</v>
      </c>
      <c r="L243" s="33">
        <v>74668</v>
      </c>
      <c r="M243" s="27"/>
      <c r="N243" s="24" t="e">
        <f>VLOOKUP(L243,'Fine Wine'!$L$79:$L$90,1,0)</f>
        <v>#N/A</v>
      </c>
    </row>
    <row r="244" spans="1:14" s="24" customFormat="1" ht="30" hidden="1" customHeight="1">
      <c r="B244" s="27" t="s">
        <v>95</v>
      </c>
      <c r="C244" s="27" t="s">
        <v>470</v>
      </c>
      <c r="D244" s="25" t="s">
        <v>63</v>
      </c>
      <c r="E244" s="25" t="s">
        <v>63</v>
      </c>
      <c r="F244" s="27" t="s">
        <v>64</v>
      </c>
      <c r="G244" s="27" t="s">
        <v>14</v>
      </c>
      <c r="H244" s="28" t="e">
        <f>#REF!/0.75</f>
        <v>#REF!</v>
      </c>
      <c r="I244" s="30">
        <v>4.0020000000000007</v>
      </c>
      <c r="J244" s="29">
        <v>6</v>
      </c>
      <c r="K244" s="25" t="s">
        <v>20</v>
      </c>
      <c r="L244" s="33">
        <v>43836</v>
      </c>
      <c r="M244" s="27"/>
      <c r="N244" s="24" t="e">
        <f>VLOOKUP(L244,'Fine Wine'!$L$79:$L$90,1,0)</f>
        <v>#N/A</v>
      </c>
    </row>
    <row r="245" spans="1:14" s="24" customFormat="1" ht="30" hidden="1" customHeight="1">
      <c r="B245" s="27" t="s">
        <v>18</v>
      </c>
      <c r="C245" s="27" t="s">
        <v>370</v>
      </c>
      <c r="D245" s="27" t="s">
        <v>65</v>
      </c>
      <c r="E245" s="27" t="s">
        <v>65</v>
      </c>
      <c r="F245" s="27" t="s">
        <v>66</v>
      </c>
      <c r="G245" s="27" t="s">
        <v>19</v>
      </c>
      <c r="H245" s="28"/>
      <c r="I245" s="30">
        <v>12</v>
      </c>
      <c r="J245" s="29">
        <v>12</v>
      </c>
      <c r="K245" s="27" t="s">
        <v>74</v>
      </c>
      <c r="L245" s="33">
        <v>66235</v>
      </c>
      <c r="M245" s="27"/>
      <c r="N245" s="24" t="e">
        <f>VLOOKUP(L245,'Fine Wine'!$L$79:$L$90,1,0)</f>
        <v>#N/A</v>
      </c>
    </row>
    <row r="246" spans="1:14" s="24" customFormat="1" ht="30" hidden="1" customHeight="1">
      <c r="B246" s="27" t="s">
        <v>456</v>
      </c>
      <c r="C246" s="27" t="s">
        <v>374</v>
      </c>
      <c r="D246" s="25" t="s">
        <v>129</v>
      </c>
      <c r="E246" s="25" t="s">
        <v>65</v>
      </c>
      <c r="F246" s="27" t="s">
        <v>66</v>
      </c>
      <c r="G246" s="25" t="s">
        <v>19</v>
      </c>
      <c r="H246" s="28"/>
      <c r="I246" s="30">
        <v>6</v>
      </c>
      <c r="J246" s="29">
        <v>6</v>
      </c>
      <c r="K246" s="25" t="s">
        <v>20</v>
      </c>
      <c r="L246" s="33">
        <v>20527</v>
      </c>
      <c r="M246" s="27"/>
      <c r="N246" s="24" t="e">
        <f>VLOOKUP(L246,'Fine Wine'!$L$79:$L$90,1,0)</f>
        <v>#N/A</v>
      </c>
    </row>
    <row r="247" spans="1:14" s="24" customFormat="1" ht="30" customHeight="1">
      <c r="B247" s="27" t="s">
        <v>465</v>
      </c>
      <c r="C247" s="27" t="s">
        <v>377</v>
      </c>
      <c r="D247" s="25" t="s">
        <v>129</v>
      </c>
      <c r="E247" s="25" t="s">
        <v>65</v>
      </c>
      <c r="F247" s="27" t="s">
        <v>66</v>
      </c>
      <c r="G247" s="27" t="s">
        <v>19</v>
      </c>
      <c r="H247" s="28"/>
      <c r="I247" s="30">
        <v>51</v>
      </c>
      <c r="J247" s="29">
        <v>3</v>
      </c>
      <c r="K247" s="27" t="s">
        <v>16</v>
      </c>
      <c r="L247" s="33">
        <v>38300</v>
      </c>
      <c r="M247" s="27"/>
      <c r="N247" s="24" t="e">
        <f>VLOOKUP(L247,'Fine Wine'!$L$79:$L$90,1,0)</f>
        <v>#N/A</v>
      </c>
    </row>
    <row r="248" spans="1:14" s="24" customFormat="1" ht="30" customHeight="1">
      <c r="B248" s="27" t="s">
        <v>118</v>
      </c>
      <c r="C248" s="27" t="s">
        <v>472</v>
      </c>
      <c r="D248" s="25" t="s">
        <v>129</v>
      </c>
      <c r="E248" s="25" t="s">
        <v>65</v>
      </c>
      <c r="F248" s="27" t="s">
        <v>66</v>
      </c>
      <c r="G248" s="25" t="s">
        <v>19</v>
      </c>
      <c r="H248" s="28"/>
      <c r="I248" s="30">
        <v>2</v>
      </c>
      <c r="J248" s="29">
        <v>1</v>
      </c>
      <c r="K248" s="25" t="s">
        <v>15</v>
      </c>
      <c r="L248" s="33">
        <v>46068</v>
      </c>
      <c r="M248" s="27"/>
      <c r="N248" s="24" t="e">
        <f>VLOOKUP(L248,'Fine Wine'!$L$79:$L$90,1,0)</f>
        <v>#N/A</v>
      </c>
    </row>
    <row r="249" spans="1:14" s="24" customFormat="1" ht="30" hidden="1" customHeight="1">
      <c r="B249" s="25">
        <v>2021</v>
      </c>
      <c r="C249" s="27" t="s">
        <v>422</v>
      </c>
      <c r="D249" s="25" t="s">
        <v>109</v>
      </c>
      <c r="E249" s="25" t="s">
        <v>108</v>
      </c>
      <c r="F249" s="25" t="s">
        <v>66</v>
      </c>
      <c r="G249" s="25" t="s">
        <v>14</v>
      </c>
      <c r="H249" s="28"/>
      <c r="I249" s="30">
        <v>6</v>
      </c>
      <c r="J249" s="29">
        <v>3</v>
      </c>
      <c r="K249" s="25" t="s">
        <v>16</v>
      </c>
      <c r="L249" s="25">
        <v>45506</v>
      </c>
      <c r="M249" s="27"/>
      <c r="N249" s="24" t="e">
        <f>VLOOKUP(L249,'Fine Wine'!$L$79:$L$90,1,0)</f>
        <v>#N/A</v>
      </c>
    </row>
    <row r="250" spans="1:14" s="24" customFormat="1" ht="30" hidden="1" customHeight="1">
      <c r="B250" s="27" t="s">
        <v>155</v>
      </c>
      <c r="C250" s="27" t="s">
        <v>380</v>
      </c>
      <c r="D250" s="25" t="s">
        <v>129</v>
      </c>
      <c r="E250" s="25" t="s">
        <v>65</v>
      </c>
      <c r="F250" s="27" t="s">
        <v>66</v>
      </c>
      <c r="G250" s="27" t="s">
        <v>19</v>
      </c>
      <c r="H250" s="28"/>
      <c r="I250" s="30">
        <v>6</v>
      </c>
      <c r="J250" s="29">
        <v>6</v>
      </c>
      <c r="K250" s="25" t="s">
        <v>20</v>
      </c>
      <c r="L250" s="33">
        <v>44903</v>
      </c>
      <c r="M250" s="27"/>
      <c r="N250" s="24" t="e">
        <f>VLOOKUP(L250,'Fine Wine'!$L$79:$L$90,1,0)</f>
        <v>#N/A</v>
      </c>
    </row>
    <row r="251" spans="1:14" s="24" customFormat="1" ht="30" hidden="1" customHeight="1">
      <c r="B251" s="27" t="s">
        <v>204</v>
      </c>
      <c r="C251" s="27" t="s">
        <v>436</v>
      </c>
      <c r="D251" s="25" t="s">
        <v>152</v>
      </c>
      <c r="E251" s="25" t="s">
        <v>65</v>
      </c>
      <c r="F251" s="27" t="s">
        <v>66</v>
      </c>
      <c r="G251" s="27" t="s">
        <v>19</v>
      </c>
      <c r="H251" s="28"/>
      <c r="I251" s="30">
        <v>6</v>
      </c>
      <c r="J251" s="29">
        <v>6</v>
      </c>
      <c r="K251" s="25" t="s">
        <v>20</v>
      </c>
      <c r="L251" s="33">
        <v>44907</v>
      </c>
      <c r="M251" s="27"/>
      <c r="N251" s="24" t="e">
        <f>VLOOKUP(L251,'Fine Wine'!$L$79:$L$90,1,0)</f>
        <v>#N/A</v>
      </c>
    </row>
    <row r="252" spans="1:14" s="24" customFormat="1" ht="30" hidden="1" customHeight="1">
      <c r="B252" s="27" t="s">
        <v>456</v>
      </c>
      <c r="C252" s="27" t="s">
        <v>371</v>
      </c>
      <c r="D252" s="27" t="s">
        <v>75</v>
      </c>
      <c r="E252" s="25" t="s">
        <v>65</v>
      </c>
      <c r="F252" s="27" t="s">
        <v>66</v>
      </c>
      <c r="G252" s="27" t="s">
        <v>19</v>
      </c>
      <c r="H252" s="28"/>
      <c r="I252" s="30">
        <v>3</v>
      </c>
      <c r="J252" s="29">
        <v>6</v>
      </c>
      <c r="K252" s="25" t="s">
        <v>20</v>
      </c>
      <c r="L252" s="33">
        <v>44906</v>
      </c>
      <c r="M252" s="27"/>
      <c r="N252" s="24" t="e">
        <f>VLOOKUP(L252,'Fine Wine'!$L$79:$L$90,1,0)</f>
        <v>#N/A</v>
      </c>
    </row>
    <row r="253" spans="1:14" s="24" customFormat="1" ht="30" hidden="1" customHeight="1">
      <c r="B253" s="27" t="s">
        <v>434</v>
      </c>
      <c r="C253" s="27" t="s">
        <v>440</v>
      </c>
      <c r="D253" s="27" t="s">
        <v>75</v>
      </c>
      <c r="E253" s="25" t="s">
        <v>65</v>
      </c>
      <c r="F253" s="27" t="s">
        <v>66</v>
      </c>
      <c r="G253" s="27" t="s">
        <v>14</v>
      </c>
      <c r="H253" s="28"/>
      <c r="I253" s="30">
        <v>40.001999999999995</v>
      </c>
      <c r="J253" s="29">
        <v>6</v>
      </c>
      <c r="K253" s="25" t="s">
        <v>20</v>
      </c>
      <c r="L253" s="33">
        <v>28347</v>
      </c>
      <c r="M253" s="27"/>
      <c r="N253" s="24" t="e">
        <f>VLOOKUP(L253,'Fine Wine'!$L$79:$L$90,1,0)</f>
        <v>#N/A</v>
      </c>
    </row>
    <row r="254" spans="1:14" s="24" customFormat="1" ht="30" hidden="1" customHeight="1">
      <c r="B254" s="27" t="s">
        <v>118</v>
      </c>
      <c r="C254" s="27" t="s">
        <v>466</v>
      </c>
      <c r="D254" s="25" t="s">
        <v>165</v>
      </c>
      <c r="E254" s="25" t="s">
        <v>65</v>
      </c>
      <c r="F254" s="27" t="s">
        <v>66</v>
      </c>
      <c r="G254" s="27" t="s">
        <v>19</v>
      </c>
      <c r="H254" s="28"/>
      <c r="I254" s="30">
        <v>6</v>
      </c>
      <c r="J254" s="29">
        <v>6</v>
      </c>
      <c r="K254" s="25" t="s">
        <v>20</v>
      </c>
      <c r="L254" s="33">
        <v>44910</v>
      </c>
      <c r="M254" s="27"/>
      <c r="N254" s="24" t="e">
        <f>VLOOKUP(L254,'Fine Wine'!$L$79:$L$90,1,0)</f>
        <v>#N/A</v>
      </c>
    </row>
    <row r="255" spans="1:14" s="24" customFormat="1" ht="30" hidden="1" customHeight="1">
      <c r="B255" s="27" t="s">
        <v>150</v>
      </c>
      <c r="C255" s="27" t="s">
        <v>439</v>
      </c>
      <c r="D255" s="27" t="s">
        <v>165</v>
      </c>
      <c r="E255" s="25" t="s">
        <v>65</v>
      </c>
      <c r="F255" s="27" t="s">
        <v>66</v>
      </c>
      <c r="G255" s="25" t="s">
        <v>110</v>
      </c>
      <c r="H255" s="32"/>
      <c r="I255" s="30">
        <v>144</v>
      </c>
      <c r="J255" s="29">
        <v>6</v>
      </c>
      <c r="K255" s="25" t="s">
        <v>20</v>
      </c>
      <c r="L255" s="33">
        <v>19278</v>
      </c>
      <c r="M255" s="27"/>
      <c r="N255" s="24" t="e">
        <f>VLOOKUP(L255,'Fine Wine'!$L$79:$L$90,1,0)</f>
        <v>#N/A</v>
      </c>
    </row>
    <row r="256" spans="1:14" s="24" customFormat="1" ht="30" hidden="1" customHeight="1">
      <c r="B256" s="27" t="s">
        <v>118</v>
      </c>
      <c r="C256" s="27" t="s">
        <v>454</v>
      </c>
      <c r="D256" s="27" t="s">
        <v>467</v>
      </c>
      <c r="E256" s="25" t="s">
        <v>81</v>
      </c>
      <c r="F256" s="27" t="s">
        <v>66</v>
      </c>
      <c r="G256" s="27" t="s">
        <v>19</v>
      </c>
      <c r="H256" s="28"/>
      <c r="I256" s="30">
        <v>6</v>
      </c>
      <c r="J256" s="29">
        <v>6</v>
      </c>
      <c r="K256" s="25" t="s">
        <v>20</v>
      </c>
      <c r="L256" s="33">
        <v>44905</v>
      </c>
      <c r="M256" s="27"/>
      <c r="N256" s="24" t="e">
        <f>VLOOKUP(L256,'Fine Wine'!$L$79:$L$90,1,0)</f>
        <v>#N/A</v>
      </c>
    </row>
    <row r="257" spans="1:14" s="24" customFormat="1" ht="30" hidden="1" customHeight="1">
      <c r="B257" s="25" t="s">
        <v>118</v>
      </c>
      <c r="C257" s="27" t="s">
        <v>423</v>
      </c>
      <c r="D257" s="25" t="s">
        <v>109</v>
      </c>
      <c r="E257" s="25" t="s">
        <v>108</v>
      </c>
      <c r="F257" s="25" t="s">
        <v>66</v>
      </c>
      <c r="G257" s="25" t="s">
        <v>19</v>
      </c>
      <c r="H257" s="28"/>
      <c r="I257" s="30">
        <v>6</v>
      </c>
      <c r="J257" s="29">
        <v>3</v>
      </c>
      <c r="K257" s="25" t="s">
        <v>16</v>
      </c>
      <c r="L257" s="25">
        <v>45512</v>
      </c>
      <c r="M257" s="27"/>
      <c r="N257" s="24" t="e">
        <f>VLOOKUP(L257,'Fine Wine'!$L$79:$L$90,1,0)</f>
        <v>#N/A</v>
      </c>
    </row>
    <row r="258" spans="1:14" s="24" customFormat="1" ht="30" hidden="1" customHeight="1">
      <c r="B258" s="27" t="s">
        <v>71</v>
      </c>
      <c r="C258" s="27" t="s">
        <v>444</v>
      </c>
      <c r="D258" s="25" t="s">
        <v>180</v>
      </c>
      <c r="E258" s="25" t="s">
        <v>81</v>
      </c>
      <c r="F258" s="27" t="s">
        <v>66</v>
      </c>
      <c r="G258" s="27" t="s">
        <v>14</v>
      </c>
      <c r="H258" s="28"/>
      <c r="I258" s="30">
        <v>60</v>
      </c>
      <c r="J258" s="29">
        <v>12</v>
      </c>
      <c r="K258" s="27" t="s">
        <v>74</v>
      </c>
      <c r="L258" s="33">
        <v>46232</v>
      </c>
      <c r="M258" s="27"/>
      <c r="N258" s="24" t="e">
        <f>VLOOKUP(L258,'Fine Wine'!$L$79:$L$90,1,0)</f>
        <v>#N/A</v>
      </c>
    </row>
    <row r="259" spans="1:14" s="24" customFormat="1" ht="27" hidden="1" customHeight="1">
      <c r="B259" s="25" t="s">
        <v>34</v>
      </c>
      <c r="C259" s="27" t="s">
        <v>415</v>
      </c>
      <c r="D259" s="25" t="s">
        <v>90</v>
      </c>
      <c r="E259" s="25" t="s">
        <v>81</v>
      </c>
      <c r="F259" s="25" t="s">
        <v>66</v>
      </c>
      <c r="G259" s="25" t="s">
        <v>14</v>
      </c>
      <c r="H259" s="28"/>
      <c r="I259" s="30">
        <v>12</v>
      </c>
      <c r="J259" s="29">
        <v>6</v>
      </c>
      <c r="K259" s="25" t="s">
        <v>20</v>
      </c>
      <c r="L259" s="25">
        <v>45851</v>
      </c>
      <c r="M259" s="27"/>
      <c r="N259" s="24" t="e">
        <f>VLOOKUP(L259,'Fine Wine'!$L$79:$L$90,1,0)</f>
        <v>#N/A</v>
      </c>
    </row>
    <row r="260" spans="1:14" s="24" customFormat="1" ht="27" hidden="1" customHeight="1">
      <c r="B260" s="27" t="s">
        <v>71</v>
      </c>
      <c r="C260" s="27" t="s">
        <v>442</v>
      </c>
      <c r="D260" s="25" t="s">
        <v>90</v>
      </c>
      <c r="E260" s="25" t="s">
        <v>81</v>
      </c>
      <c r="F260" s="27" t="s">
        <v>66</v>
      </c>
      <c r="G260" s="27" t="s">
        <v>19</v>
      </c>
      <c r="H260" s="28"/>
      <c r="I260" s="30">
        <v>72</v>
      </c>
      <c r="J260" s="29">
        <v>12</v>
      </c>
      <c r="K260" s="27" t="s">
        <v>74</v>
      </c>
      <c r="L260" s="33">
        <v>66237</v>
      </c>
      <c r="M260" s="27"/>
      <c r="N260" s="24" t="e">
        <f>VLOOKUP(L260,'Fine Wine'!$L$79:$L$90,1,0)</f>
        <v>#N/A</v>
      </c>
    </row>
    <row r="261" spans="1:14" s="24" customFormat="1" ht="27" hidden="1" customHeight="1">
      <c r="B261" s="25" t="s">
        <v>408</v>
      </c>
      <c r="C261" s="27" t="s">
        <v>409</v>
      </c>
      <c r="D261" s="25" t="s">
        <v>175</v>
      </c>
      <c r="E261" s="25" t="s">
        <v>81</v>
      </c>
      <c r="F261" s="25" t="s">
        <v>66</v>
      </c>
      <c r="G261" s="25" t="s">
        <v>19</v>
      </c>
      <c r="H261" s="28"/>
      <c r="I261" s="30">
        <v>18</v>
      </c>
      <c r="J261" s="29">
        <v>6</v>
      </c>
      <c r="K261" s="25" t="s">
        <v>20</v>
      </c>
      <c r="L261" s="25">
        <v>45987</v>
      </c>
      <c r="M261" s="27"/>
      <c r="N261" s="24" t="e">
        <f>VLOOKUP(L261,'Fine Wine'!$L$79:$L$90,1,0)</f>
        <v>#N/A</v>
      </c>
    </row>
    <row r="262" spans="1:14" s="24" customFormat="1" ht="27" hidden="1" customHeight="1">
      <c r="B262" s="27" t="s">
        <v>452</v>
      </c>
      <c r="C262" s="27" t="s">
        <v>453</v>
      </c>
      <c r="D262" s="27" t="s">
        <v>93</v>
      </c>
      <c r="E262" s="27" t="s">
        <v>93</v>
      </c>
      <c r="F262" s="27" t="s">
        <v>66</v>
      </c>
      <c r="G262" s="27" t="s">
        <v>110</v>
      </c>
      <c r="H262" s="28"/>
      <c r="I262" s="30">
        <v>12</v>
      </c>
      <c r="J262" s="29">
        <v>12</v>
      </c>
      <c r="K262" s="27" t="s">
        <v>74</v>
      </c>
      <c r="L262" s="33">
        <v>44919</v>
      </c>
      <c r="M262" s="27"/>
      <c r="N262" s="24" t="e">
        <f>VLOOKUP(L262,'Fine Wine'!$L$79:$L$90,1,0)</f>
        <v>#N/A</v>
      </c>
    </row>
    <row r="263" spans="1:14" s="24" customFormat="1" ht="27" hidden="1" customHeight="1">
      <c r="A263" s="34"/>
      <c r="B263" s="27" t="s">
        <v>434</v>
      </c>
      <c r="C263" s="27" t="s">
        <v>435</v>
      </c>
      <c r="D263" s="27" t="s">
        <v>93</v>
      </c>
      <c r="E263" s="27" t="s">
        <v>93</v>
      </c>
      <c r="F263" s="27" t="s">
        <v>66</v>
      </c>
      <c r="G263" s="27" t="s">
        <v>19</v>
      </c>
      <c r="H263" s="28"/>
      <c r="I263" s="30">
        <v>19.001999999999999</v>
      </c>
      <c r="J263" s="29">
        <v>6</v>
      </c>
      <c r="K263" s="25" t="s">
        <v>20</v>
      </c>
      <c r="L263" s="33">
        <v>43838</v>
      </c>
      <c r="M263" s="27"/>
      <c r="N263" s="24" t="e">
        <f>VLOOKUP(L263,'Fine Wine'!$L$79:$L$90,1,0)</f>
        <v>#N/A</v>
      </c>
    </row>
    <row r="264" spans="1:14" s="24" customFormat="1" ht="27" hidden="1" customHeight="1">
      <c r="B264" s="27" t="s">
        <v>150</v>
      </c>
      <c r="C264" s="27" t="s">
        <v>445</v>
      </c>
      <c r="D264" s="25" t="s">
        <v>93</v>
      </c>
      <c r="E264" s="25" t="s">
        <v>93</v>
      </c>
      <c r="F264" s="27" t="s">
        <v>66</v>
      </c>
      <c r="G264" s="27" t="s">
        <v>19</v>
      </c>
      <c r="H264" s="28">
        <v>176.31</v>
      </c>
      <c r="I264" s="30">
        <v>28.001999999999999</v>
      </c>
      <c r="J264" s="29">
        <v>6</v>
      </c>
      <c r="K264" s="25" t="s">
        <v>20</v>
      </c>
      <c r="L264" s="33">
        <v>74797</v>
      </c>
      <c r="M264" s="27"/>
      <c r="N264" s="24" t="e">
        <f>VLOOKUP(L264,'Fine Wine'!$L$79:$L$90,1,0)</f>
        <v>#N/A</v>
      </c>
    </row>
    <row r="265" spans="1:14" s="24" customFormat="1" ht="27" hidden="1" customHeight="1">
      <c r="B265" s="25" t="s">
        <v>153</v>
      </c>
      <c r="C265" s="27" t="s">
        <v>410</v>
      </c>
      <c r="D265" s="25" t="s">
        <v>184</v>
      </c>
      <c r="E265" s="25" t="s">
        <v>81</v>
      </c>
      <c r="F265" s="25" t="s">
        <v>66</v>
      </c>
      <c r="G265" s="25" t="s">
        <v>19</v>
      </c>
      <c r="H265" s="28"/>
      <c r="I265" s="30">
        <v>9</v>
      </c>
      <c r="J265" s="29">
        <v>6</v>
      </c>
      <c r="K265" s="25" t="s">
        <v>20</v>
      </c>
      <c r="L265" s="25">
        <v>46023</v>
      </c>
      <c r="M265" s="27"/>
      <c r="N265" s="24" t="e">
        <f>VLOOKUP(L265,'Fine Wine'!$L$79:$L$90,1,0)</f>
        <v>#N/A</v>
      </c>
    </row>
    <row r="266" spans="1:14" s="24" customFormat="1" ht="27" hidden="1" customHeight="1">
      <c r="B266" s="25">
        <v>2014</v>
      </c>
      <c r="C266" s="27" t="s">
        <v>289</v>
      </c>
      <c r="D266" s="25" t="s">
        <v>287</v>
      </c>
      <c r="E266" s="25" t="s">
        <v>287</v>
      </c>
      <c r="F266" s="25" t="s">
        <v>288</v>
      </c>
      <c r="G266" s="25" t="s">
        <v>14</v>
      </c>
      <c r="H266" s="28">
        <v>51.048400000000008</v>
      </c>
      <c r="I266" s="30" t="e">
        <f>J266*#REF!</f>
        <v>#REF!</v>
      </c>
      <c r="J266" s="29">
        <v>3</v>
      </c>
      <c r="K266" s="25" t="s">
        <v>16</v>
      </c>
      <c r="L266" s="25">
        <v>4332014</v>
      </c>
      <c r="M266" s="27"/>
      <c r="N266" s="24" t="e">
        <f>VLOOKUP(L266,'Fine Wine'!$L$79:$L$90,1,0)</f>
        <v>#N/A</v>
      </c>
    </row>
    <row r="267" spans="1:14" s="24" customFormat="1" ht="27" hidden="1" customHeight="1">
      <c r="B267" s="25">
        <v>2020</v>
      </c>
      <c r="C267" s="27" t="s">
        <v>246</v>
      </c>
      <c r="D267" s="25" t="s">
        <v>239</v>
      </c>
      <c r="E267" s="25" t="s">
        <v>240</v>
      </c>
      <c r="F267" s="25" t="s">
        <v>236</v>
      </c>
      <c r="G267" s="25" t="s">
        <v>14</v>
      </c>
      <c r="H267" s="28">
        <v>41.59</v>
      </c>
      <c r="I267" s="30" t="e">
        <f>J267*#REF!</f>
        <v>#REF!</v>
      </c>
      <c r="J267" s="29">
        <v>6</v>
      </c>
      <c r="K267" s="25" t="s">
        <v>20</v>
      </c>
      <c r="L267" s="25">
        <v>7528120</v>
      </c>
      <c r="M267" s="27"/>
      <c r="N267" s="24" t="e">
        <f>VLOOKUP(L267,'Fine Wine'!$L$79:$L$90,1,0)</f>
        <v>#N/A</v>
      </c>
    </row>
    <row r="268" spans="1:14" s="24" customFormat="1" ht="27" hidden="1" customHeight="1">
      <c r="B268" s="27" t="s">
        <v>204</v>
      </c>
      <c r="C268" s="27" t="s">
        <v>458</v>
      </c>
      <c r="D268" s="25" t="s">
        <v>109</v>
      </c>
      <c r="E268" s="25" t="s">
        <v>108</v>
      </c>
      <c r="F268" s="27" t="s">
        <v>66</v>
      </c>
      <c r="G268" s="27" t="s">
        <v>19</v>
      </c>
      <c r="H268" s="28"/>
      <c r="I268" s="30">
        <v>2.004</v>
      </c>
      <c r="J268" s="29">
        <v>12</v>
      </c>
      <c r="K268" s="27" t="s">
        <v>74</v>
      </c>
      <c r="L268" s="33">
        <v>74674</v>
      </c>
      <c r="M268" s="27"/>
      <c r="N268" s="24" t="e">
        <f>VLOOKUP(L268,'Fine Wine'!$L$79:$L$90,1,0)</f>
        <v>#N/A</v>
      </c>
    </row>
    <row r="269" spans="1:14" s="24" customFormat="1" ht="27" hidden="1" customHeight="1">
      <c r="B269" s="27" t="s">
        <v>204</v>
      </c>
      <c r="C269" s="27" t="s">
        <v>457</v>
      </c>
      <c r="D269" s="27" t="s">
        <v>468</v>
      </c>
      <c r="E269" s="27" t="s">
        <v>235</v>
      </c>
      <c r="F269" s="27" t="s">
        <v>236</v>
      </c>
      <c r="G269" s="27" t="s">
        <v>19</v>
      </c>
      <c r="H269" s="28"/>
      <c r="I269" s="30">
        <v>3</v>
      </c>
      <c r="J269" s="29">
        <v>12</v>
      </c>
      <c r="K269" s="27" t="s">
        <v>74</v>
      </c>
      <c r="L269" s="33">
        <v>72501</v>
      </c>
      <c r="M269" s="27"/>
      <c r="N269" s="24" t="e">
        <f>VLOOKUP(L269,'Fine Wine'!$L$79:$L$90,1,0)</f>
        <v>#N/A</v>
      </c>
    </row>
    <row r="270" spans="1:14" s="24" customFormat="1" ht="27" hidden="1" customHeight="1">
      <c r="B270" s="27" t="s">
        <v>22</v>
      </c>
      <c r="C270" s="27" t="s">
        <v>438</v>
      </c>
      <c r="D270" s="27" t="s">
        <v>237</v>
      </c>
      <c r="E270" s="27" t="s">
        <v>237</v>
      </c>
      <c r="F270" s="27" t="s">
        <v>236</v>
      </c>
      <c r="G270" s="27" t="s">
        <v>14</v>
      </c>
      <c r="H270" s="28" t="e">
        <f>#REF!/0.75</f>
        <v>#REF!</v>
      </c>
      <c r="I270" s="30">
        <v>1</v>
      </c>
      <c r="J270" s="29">
        <v>6</v>
      </c>
      <c r="K270" s="25"/>
      <c r="L270" s="33">
        <v>44942</v>
      </c>
      <c r="M270" s="27"/>
      <c r="N270" s="24" t="e">
        <f>VLOOKUP(L270,'Fine Wine'!$L$79:$L$90,1,0)</f>
        <v>#N/A</v>
      </c>
    </row>
    <row r="271" spans="1:14" s="24" customFormat="1" ht="27" hidden="1" customHeight="1">
      <c r="B271" s="27" t="s">
        <v>22</v>
      </c>
      <c r="C271" s="27" t="s">
        <v>437</v>
      </c>
      <c r="D271" s="27" t="s">
        <v>237</v>
      </c>
      <c r="E271" s="27" t="s">
        <v>237</v>
      </c>
      <c r="F271" s="27" t="s">
        <v>236</v>
      </c>
      <c r="G271" s="27" t="s">
        <v>19</v>
      </c>
      <c r="H271" s="28" t="e">
        <f>#REF!/0.75</f>
        <v>#REF!</v>
      </c>
      <c r="I271" s="30">
        <v>2.3330000000000002</v>
      </c>
      <c r="J271" s="29">
        <v>6</v>
      </c>
      <c r="K271" s="25"/>
      <c r="L271" s="33">
        <v>76086</v>
      </c>
      <c r="M271" s="27"/>
      <c r="N271" s="24" t="e">
        <f>VLOOKUP(L271,'Fine Wine'!$L$79:$L$90,1,0)</f>
        <v>#N/A</v>
      </c>
    </row>
    <row r="272" spans="1:14" s="24" customFormat="1" ht="27" customHeight="1">
      <c r="B272" s="27" t="s">
        <v>204</v>
      </c>
      <c r="C272" s="27" t="s">
        <v>474</v>
      </c>
      <c r="D272" s="27" t="s">
        <v>260</v>
      </c>
      <c r="E272" s="27" t="s">
        <v>249</v>
      </c>
      <c r="F272" s="27" t="s">
        <v>236</v>
      </c>
      <c r="G272" s="27" t="s">
        <v>19</v>
      </c>
      <c r="H272" s="28" t="e">
        <f>#REF!/0.65</f>
        <v>#REF!</v>
      </c>
      <c r="I272" s="30">
        <v>3</v>
      </c>
      <c r="J272" s="29">
        <v>3</v>
      </c>
      <c r="K272" s="25" t="s">
        <v>113</v>
      </c>
      <c r="L272" s="33">
        <v>46066</v>
      </c>
      <c r="M272" s="27"/>
      <c r="N272" s="24" t="e">
        <f>VLOOKUP(L272,'Fine Wine'!$L$79:$L$90,1,0)</f>
        <v>#N/A</v>
      </c>
    </row>
    <row r="273" spans="1:14" s="24" customFormat="1" ht="27" customHeight="1">
      <c r="B273" s="27" t="s">
        <v>34</v>
      </c>
      <c r="C273" s="27" t="s">
        <v>462</v>
      </c>
      <c r="D273" s="25" t="s">
        <v>275</v>
      </c>
      <c r="E273" s="25" t="s">
        <v>275</v>
      </c>
      <c r="F273" s="27" t="s">
        <v>268</v>
      </c>
      <c r="G273" s="25" t="s">
        <v>19</v>
      </c>
      <c r="H273" s="28" t="e">
        <f>#REF!/0.75</f>
        <v>#REF!</v>
      </c>
      <c r="I273" s="30">
        <v>0.99900000000000011</v>
      </c>
      <c r="J273" s="29">
        <v>3</v>
      </c>
      <c r="K273" s="27" t="s">
        <v>16</v>
      </c>
      <c r="L273" s="33">
        <v>38299</v>
      </c>
      <c r="M273" s="27"/>
      <c r="N273" s="24" t="e">
        <f>VLOOKUP(L273,'Fine Wine'!$L$79:$L$90,1,0)</f>
        <v>#N/A</v>
      </c>
    </row>
    <row r="274" spans="1:14" s="24" customFormat="1" ht="27" hidden="1" customHeight="1">
      <c r="B274" s="27" t="s">
        <v>204</v>
      </c>
      <c r="C274" s="27" t="s">
        <v>443</v>
      </c>
      <c r="D274" s="25" t="s">
        <v>285</v>
      </c>
      <c r="E274" s="25" t="s">
        <v>285</v>
      </c>
      <c r="F274" s="27" t="s">
        <v>286</v>
      </c>
      <c r="G274" s="25" t="s">
        <v>19</v>
      </c>
      <c r="H274" s="28" t="e">
        <f>#REF!/0.75</f>
        <v>#REF!</v>
      </c>
      <c r="I274" s="30">
        <v>15.999000000000001</v>
      </c>
      <c r="J274" s="29">
        <v>3</v>
      </c>
      <c r="K274" s="27" t="s">
        <v>16</v>
      </c>
      <c r="L274" s="34">
        <v>17006</v>
      </c>
      <c r="M274" s="27"/>
      <c r="N274" s="24" t="e">
        <f>VLOOKUP(L274,'Fine Wine'!$L$79:$L$90,1,0)</f>
        <v>#N/A</v>
      </c>
    </row>
    <row r="275" spans="1:14" s="26" customFormat="1" hidden="1">
      <c r="A275" s="24"/>
      <c r="B275" s="25">
        <v>2020</v>
      </c>
      <c r="C275" s="27" t="s">
        <v>242</v>
      </c>
      <c r="D275" s="25" t="s">
        <v>239</v>
      </c>
      <c r="E275" s="25" t="s">
        <v>240</v>
      </c>
      <c r="F275" s="25" t="s">
        <v>236</v>
      </c>
      <c r="G275" s="25" t="s">
        <v>14</v>
      </c>
      <c r="H275" s="28">
        <v>17.3</v>
      </c>
      <c r="I275" s="26">
        <v>0</v>
      </c>
      <c r="J275" s="29">
        <v>6</v>
      </c>
      <c r="K275" s="25" t="s">
        <v>20</v>
      </c>
      <c r="L275" s="25">
        <v>42473</v>
      </c>
      <c r="M275" s="27"/>
      <c r="N275" s="24" t="e">
        <f>VLOOKUP(L275,'Fine Wine'!$L$79:$L$90,1,0)</f>
        <v>#N/A</v>
      </c>
    </row>
    <row r="276" spans="1:14" s="26" customFormat="1" hidden="1">
      <c r="A276"/>
      <c r="B276" s="25" t="s">
        <v>22</v>
      </c>
      <c r="C276" s="27" t="s">
        <v>259</v>
      </c>
      <c r="D276" s="25" t="s">
        <v>239</v>
      </c>
      <c r="E276" s="25" t="s">
        <v>240</v>
      </c>
      <c r="F276" s="25" t="s">
        <v>236</v>
      </c>
      <c r="G276" s="25" t="s">
        <v>19</v>
      </c>
      <c r="H276" s="28">
        <v>27.560000000000002</v>
      </c>
      <c r="I276" s="26">
        <v>0</v>
      </c>
      <c r="J276" s="29">
        <v>6</v>
      </c>
      <c r="K276" s="25" t="s">
        <v>20</v>
      </c>
      <c r="L276" s="25">
        <v>4247418</v>
      </c>
      <c r="M276" s="27"/>
      <c r="N276" s="24" t="e">
        <f>VLOOKUP(L276,'Fine Wine'!$L$79:$L$90,1,0)</f>
        <v>#N/A</v>
      </c>
    </row>
    <row r="277" spans="1:14" s="26" customFormat="1" hidden="1">
      <c r="A277" s="24"/>
      <c r="B277" s="25">
        <v>2020</v>
      </c>
      <c r="C277" s="27" t="s">
        <v>246</v>
      </c>
      <c r="D277" s="25" t="s">
        <v>239</v>
      </c>
      <c r="E277" s="25" t="s">
        <v>240</v>
      </c>
      <c r="F277" s="25" t="s">
        <v>236</v>
      </c>
      <c r="G277" s="25" t="s">
        <v>14</v>
      </c>
      <c r="H277" s="28">
        <v>41.59</v>
      </c>
      <c r="I277" s="26">
        <v>0</v>
      </c>
      <c r="J277" s="29">
        <v>6</v>
      </c>
      <c r="K277" s="25" t="s">
        <v>20</v>
      </c>
      <c r="L277" s="25">
        <v>7528120</v>
      </c>
      <c r="M277" s="27"/>
      <c r="N277" s="24" t="e">
        <f>VLOOKUP(L277,'Fine Wine'!$L$79:$L$90,1,0)</f>
        <v>#N/A</v>
      </c>
    </row>
    <row r="278" spans="1:14" s="24" customFormat="1" hidden="1">
      <c r="B278" s="27">
        <v>2020</v>
      </c>
      <c r="C278" s="27" t="s">
        <v>460</v>
      </c>
      <c r="D278" s="25" t="s">
        <v>237</v>
      </c>
      <c r="E278" s="25" t="s">
        <v>237</v>
      </c>
      <c r="F278" s="25" t="s">
        <v>236</v>
      </c>
      <c r="G278" s="25" t="s">
        <v>19</v>
      </c>
      <c r="H278" s="28">
        <v>220</v>
      </c>
      <c r="I278" s="26">
        <v>0</v>
      </c>
      <c r="J278" s="29">
        <v>1</v>
      </c>
      <c r="K278" s="25" t="s">
        <v>25</v>
      </c>
      <c r="L278" s="33">
        <v>46147</v>
      </c>
      <c r="M278" s="27"/>
      <c r="N278" s="24" t="e">
        <f>VLOOKUP(L278,'Fine Wine'!$L$79:$L$90,1,0)</f>
        <v>#N/A</v>
      </c>
    </row>
    <row r="279" spans="1:14" s="24" customFormat="1" hidden="1">
      <c r="B279" s="25">
        <v>2019</v>
      </c>
      <c r="C279" s="27" t="s">
        <v>27</v>
      </c>
      <c r="D279" s="25" t="s">
        <v>12</v>
      </c>
      <c r="E279" s="25" t="s">
        <v>12</v>
      </c>
      <c r="F279" s="25" t="s">
        <v>13</v>
      </c>
      <c r="G279" s="25" t="s">
        <v>19</v>
      </c>
      <c r="H279" s="28">
        <v>376.91013333333331</v>
      </c>
      <c r="I279" s="26">
        <v>0</v>
      </c>
      <c r="J279" s="29">
        <v>1</v>
      </c>
      <c r="K279" s="25" t="s">
        <v>28</v>
      </c>
      <c r="L279" s="25">
        <v>76051</v>
      </c>
      <c r="M279" s="27"/>
      <c r="N279" s="24" t="e">
        <f>VLOOKUP(L279,'Fine Wine'!$L$79:$L$90,1,0)</f>
        <v>#N/A</v>
      </c>
    </row>
    <row r="280" spans="1:14" s="24" customFormat="1" hidden="1">
      <c r="B280" s="25">
        <v>2020</v>
      </c>
      <c r="C280" s="27" t="s">
        <v>479</v>
      </c>
      <c r="D280" s="25" t="s">
        <v>12</v>
      </c>
      <c r="E280" s="25" t="s">
        <v>12</v>
      </c>
      <c r="F280" s="25" t="s">
        <v>13</v>
      </c>
      <c r="G280" s="25" t="s">
        <v>14</v>
      </c>
      <c r="H280" s="28">
        <v>48.006933333333336</v>
      </c>
      <c r="I280" s="26">
        <v>0</v>
      </c>
      <c r="J280" s="29">
        <v>1</v>
      </c>
      <c r="K280" s="25" t="s">
        <v>16</v>
      </c>
      <c r="L280" s="25">
        <v>43032</v>
      </c>
      <c r="M280" s="27" t="s">
        <v>17</v>
      </c>
      <c r="N280" s="24" t="e">
        <f>VLOOKUP(L280,'Fine Wine'!$L$79:$L$90,1,0)</f>
        <v>#N/A</v>
      </c>
    </row>
    <row r="281" spans="1:14" s="24" customFormat="1" hidden="1">
      <c r="B281" s="25">
        <v>2021</v>
      </c>
      <c r="C281" s="27" t="s">
        <v>478</v>
      </c>
      <c r="D281" s="25" t="s">
        <v>12</v>
      </c>
      <c r="E281" s="25" t="s">
        <v>12</v>
      </c>
      <c r="F281" s="25" t="s">
        <v>13</v>
      </c>
      <c r="G281" s="25" t="s">
        <v>14</v>
      </c>
      <c r="H281" s="28">
        <v>50.18</v>
      </c>
      <c r="I281" s="26">
        <v>0</v>
      </c>
      <c r="J281" s="29">
        <v>1</v>
      </c>
      <c r="K281" s="25" t="s">
        <v>16</v>
      </c>
      <c r="L281" s="25">
        <v>44146</v>
      </c>
      <c r="M281" s="27" t="s">
        <v>17</v>
      </c>
      <c r="N281" s="24" t="e">
        <f>VLOOKUP(L281,'Fine Wine'!$L$79:$L$90,1,0)</f>
        <v>#N/A</v>
      </c>
    </row>
    <row r="282" spans="1:14" s="24" customFormat="1" hidden="1">
      <c r="A282" s="34"/>
      <c r="B282" s="25">
        <v>2020</v>
      </c>
      <c r="C282" s="27" t="s">
        <v>476</v>
      </c>
      <c r="D282" s="25" t="s">
        <v>12</v>
      </c>
      <c r="E282" s="25" t="s">
        <v>12</v>
      </c>
      <c r="F282" s="25" t="s">
        <v>13</v>
      </c>
      <c r="G282" s="25" t="s">
        <v>19</v>
      </c>
      <c r="H282" s="28">
        <v>188.36906666666667</v>
      </c>
      <c r="I282" s="26">
        <v>0</v>
      </c>
      <c r="J282" s="29">
        <v>1</v>
      </c>
      <c r="K282" s="25" t="s">
        <v>25</v>
      </c>
      <c r="L282" s="25">
        <v>43077</v>
      </c>
      <c r="M282" s="27"/>
      <c r="N282" s="24" t="e">
        <f>VLOOKUP(L282,'Fine Wine'!$L$79:$L$90,1,0)</f>
        <v>#N/A</v>
      </c>
    </row>
    <row r="283" spans="1:14" s="24" customFormat="1" hidden="1">
      <c r="B283" s="25" t="s">
        <v>125</v>
      </c>
      <c r="C283" s="27" t="s">
        <v>157</v>
      </c>
      <c r="D283" s="25" t="s">
        <v>78</v>
      </c>
      <c r="E283" s="25" t="s">
        <v>65</v>
      </c>
      <c r="F283" s="25" t="s">
        <v>66</v>
      </c>
      <c r="G283" s="25" t="s">
        <v>19</v>
      </c>
      <c r="H283" s="28">
        <v>94.56</v>
      </c>
      <c r="I283" s="26">
        <v>-1</v>
      </c>
      <c r="J283" s="29">
        <v>6</v>
      </c>
      <c r="K283" s="25" t="s">
        <v>20</v>
      </c>
      <c r="L283" s="25">
        <v>76451</v>
      </c>
      <c r="M283" s="27" t="s">
        <v>70</v>
      </c>
      <c r="N283" s="24" t="e">
        <f>VLOOKUP(L283,'Fine Wine'!$L$79:$L$90,1,0)</f>
        <v>#N/A</v>
      </c>
    </row>
    <row r="284" spans="1:14" s="24" customFormat="1" hidden="1">
      <c r="B284" s="25">
        <v>2019</v>
      </c>
      <c r="C284" s="27" t="s">
        <v>455</v>
      </c>
      <c r="D284" s="25" t="s">
        <v>38</v>
      </c>
      <c r="E284" s="25" t="s">
        <v>39</v>
      </c>
      <c r="F284" s="25" t="s">
        <v>33</v>
      </c>
      <c r="G284" s="25" t="s">
        <v>19</v>
      </c>
      <c r="H284" s="28">
        <v>27.679866666666669</v>
      </c>
      <c r="I284" s="26">
        <v>0</v>
      </c>
      <c r="J284" s="29"/>
      <c r="K284" s="25" t="s">
        <v>20</v>
      </c>
      <c r="L284" s="25">
        <v>46458</v>
      </c>
      <c r="M284" s="27"/>
      <c r="N284" s="24" t="e">
        <f>VLOOKUP(L284,'Fine Wine'!$L$79:$L$90,1,0)</f>
        <v>#N/A</v>
      </c>
    </row>
    <row r="285" spans="1:14" s="24" customFormat="1" hidden="1">
      <c r="B285" s="25">
        <v>2022</v>
      </c>
      <c r="C285" s="27" t="s">
        <v>446</v>
      </c>
      <c r="D285" s="25" t="s">
        <v>38</v>
      </c>
      <c r="E285" s="25" t="s">
        <v>39</v>
      </c>
      <c r="F285" s="25" t="s">
        <v>33</v>
      </c>
      <c r="G285" s="25" t="s">
        <v>14</v>
      </c>
      <c r="H285" s="28">
        <v>27.677600000000002</v>
      </c>
      <c r="I285" s="26">
        <v>0</v>
      </c>
      <c r="J285" s="29"/>
      <c r="K285" s="25" t="s">
        <v>20</v>
      </c>
      <c r="L285" s="25">
        <v>46035</v>
      </c>
      <c r="M285" s="27"/>
      <c r="N285" s="24" t="e">
        <f>VLOOKUP(L285,'Fine Wine'!$L$79:$L$90,1,0)</f>
        <v>#N/A</v>
      </c>
    </row>
    <row r="286" spans="1:14" s="24" customFormat="1" hidden="1">
      <c r="B286" s="25">
        <v>2019</v>
      </c>
      <c r="C286" s="27" t="s">
        <v>482</v>
      </c>
      <c r="D286" s="25" t="s">
        <v>483</v>
      </c>
      <c r="E286" s="25" t="s">
        <v>39</v>
      </c>
      <c r="F286" s="25" t="s">
        <v>33</v>
      </c>
      <c r="G286" s="25" t="s">
        <v>14</v>
      </c>
      <c r="H286" s="28">
        <v>19.008666666666667</v>
      </c>
      <c r="I286" s="26">
        <v>0</v>
      </c>
      <c r="J286" s="29"/>
      <c r="K286" s="25" t="s">
        <v>20</v>
      </c>
      <c r="L286" s="25">
        <v>46453</v>
      </c>
      <c r="M286" s="27"/>
      <c r="N286" s="24" t="e">
        <f>VLOOKUP(L286,'Fine Wine'!$L$79:$L$90,1,0)</f>
        <v>#N/A</v>
      </c>
    </row>
    <row r="287" spans="1:14" s="24" customFormat="1" hidden="1">
      <c r="B287" s="25">
        <v>2007</v>
      </c>
      <c r="C287" s="27" t="s">
        <v>480</v>
      </c>
      <c r="D287" s="25" t="s">
        <v>79</v>
      </c>
      <c r="E287" s="25" t="s">
        <v>65</v>
      </c>
      <c r="F287" s="25" t="s">
        <v>66</v>
      </c>
      <c r="G287" s="25" t="s">
        <v>19</v>
      </c>
      <c r="H287" s="28">
        <v>67.08</v>
      </c>
      <c r="I287" s="26">
        <v>0</v>
      </c>
      <c r="J287" s="29">
        <v>6</v>
      </c>
      <c r="K287" s="25" t="s">
        <v>91</v>
      </c>
      <c r="L287" s="25">
        <v>43263</v>
      </c>
      <c r="M287" s="27" t="s">
        <v>70</v>
      </c>
      <c r="N287" s="24" t="e">
        <f>VLOOKUP(L287,'Fine Wine'!$L$79:$L$90,1,0)</f>
        <v>#N/A</v>
      </c>
    </row>
    <row r="288" spans="1:14" s="24" customFormat="1" hidden="1">
      <c r="B288" s="25">
        <v>2019</v>
      </c>
      <c r="C288" s="27" t="s">
        <v>296</v>
      </c>
      <c r="D288" s="25" t="s">
        <v>293</v>
      </c>
      <c r="E288" s="25" t="s">
        <v>294</v>
      </c>
      <c r="F288" s="25" t="s">
        <v>295</v>
      </c>
      <c r="G288" s="25" t="s">
        <v>14</v>
      </c>
      <c r="H288" s="28">
        <v>48.2</v>
      </c>
      <c r="I288" s="26">
        <v>0</v>
      </c>
      <c r="J288" s="29">
        <v>6</v>
      </c>
      <c r="K288" s="25" t="s">
        <v>20</v>
      </c>
      <c r="L288" s="24">
        <v>7527019</v>
      </c>
      <c r="M288" s="27"/>
      <c r="N288" s="24" t="e">
        <f>VLOOKUP(L288,'Fine Wine'!$L$79:$L$90,1,0)</f>
        <v>#N/A</v>
      </c>
    </row>
    <row r="289" spans="2:14" s="24" customFormat="1" ht="17.25" hidden="1" customHeight="1">
      <c r="B289" s="25">
        <v>2016</v>
      </c>
      <c r="C289" s="27" t="s">
        <v>261</v>
      </c>
      <c r="D289" s="25" t="s">
        <v>260</v>
      </c>
      <c r="E289" s="25" t="s">
        <v>249</v>
      </c>
      <c r="F289" s="25" t="s">
        <v>236</v>
      </c>
      <c r="G289" s="25" t="s">
        <v>19</v>
      </c>
      <c r="H289" s="31">
        <v>77.12</v>
      </c>
      <c r="I289" s="26">
        <v>0</v>
      </c>
      <c r="J289" s="25">
        <v>6</v>
      </c>
      <c r="K289" s="25" t="s">
        <v>20</v>
      </c>
      <c r="L289" s="24">
        <v>44892</v>
      </c>
      <c r="M289" s="27" t="s">
        <v>130</v>
      </c>
      <c r="N289" s="24" t="e">
        <f>VLOOKUP(L289,'Fine Wine'!$L$79:$L$90,1,0)</f>
        <v>#N/A</v>
      </c>
    </row>
  </sheetData>
  <autoFilter ref="A1:N289" xr:uid="{DE7ADA87-5F0D-4C07-8268-20CBFEA94525}">
    <filterColumn colId="13">
      <filters>
        <filter val="38299"/>
        <filter val="38300"/>
        <filter val="43222"/>
        <filter val="45368"/>
        <filter val="45373"/>
        <filter val="46066"/>
        <filter val="46068"/>
        <filter val="72998"/>
      </filters>
    </filterColumn>
    <sortState xmlns:xlrd2="http://schemas.microsoft.com/office/spreadsheetml/2017/richdata2" ref="A194:N267">
      <sortCondition ref="N1:N274"/>
    </sortState>
  </autoFilter>
  <conditionalFormatting sqref="A290:A1048576 A1">
    <cfRule type="duplicateValues" dxfId="8" priority="30"/>
    <cfRule type="duplicateValues" dxfId="7" priority="34"/>
  </conditionalFormatting>
  <conditionalFormatting sqref="L237:L274">
    <cfRule type="duplicateValues" dxfId="6" priority="209"/>
  </conditionalFormatting>
  <conditionalFormatting sqref="L276:L277">
    <cfRule type="duplicateValues" dxfId="5" priority="3"/>
  </conditionalFormatting>
  <conditionalFormatting sqref="L278:L288">
    <cfRule type="duplicateValues" dxfId="4" priority="2"/>
  </conditionalFormatting>
  <conditionalFormatting sqref="L289">
    <cfRule type="duplicateValues" dxfId="3" priority="1"/>
  </conditionalFormatting>
  <conditionalFormatting sqref="M290:M1048576 L1">
    <cfRule type="duplicateValues" dxfId="2" priority="180"/>
    <cfRule type="duplicateValues" dxfId="1" priority="18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G48"/>
  <sheetViews>
    <sheetView topLeftCell="A8" zoomScaleNormal="100" workbookViewId="0">
      <selection activeCell="A10" sqref="A10"/>
    </sheetView>
  </sheetViews>
  <sheetFormatPr defaultColWidth="8.85546875" defaultRowHeight="15"/>
  <cols>
    <col min="1" max="1" width="18.28515625" customWidth="1"/>
    <col min="2" max="2" width="82.140625" customWidth="1"/>
    <col min="5" max="5" width="9.140625" style="19"/>
    <col min="6" max="6" width="10.85546875" customWidth="1"/>
    <col min="7" max="7" width="11.140625" style="19" customWidth="1"/>
    <col min="8" max="8" width="75.28515625" customWidth="1"/>
  </cols>
  <sheetData>
    <row r="1" spans="1:7" ht="102.95" customHeight="1">
      <c r="A1" s="61"/>
      <c r="B1" s="61"/>
      <c r="C1" s="61"/>
      <c r="D1" s="61"/>
      <c r="E1" s="61"/>
      <c r="F1" s="61"/>
      <c r="G1" s="62"/>
    </row>
    <row r="2" spans="1:7" hidden="1">
      <c r="A2" s="61"/>
      <c r="B2" s="61"/>
      <c r="C2" s="61"/>
      <c r="D2" s="61"/>
      <c r="E2" s="61"/>
      <c r="F2" s="61"/>
      <c r="G2" s="62"/>
    </row>
    <row r="3" spans="1:7" ht="30">
      <c r="A3" s="7" t="s">
        <v>424</v>
      </c>
      <c r="B3" s="63"/>
      <c r="C3" s="63"/>
      <c r="D3" s="63"/>
      <c r="E3" s="63"/>
      <c r="F3" s="63"/>
      <c r="G3" s="64"/>
    </row>
    <row r="4" spans="1:7">
      <c r="A4" s="8"/>
      <c r="B4" s="9"/>
      <c r="C4" s="10"/>
      <c r="D4" s="11"/>
      <c r="E4" s="11"/>
      <c r="F4" s="11"/>
      <c r="G4" s="12"/>
    </row>
    <row r="5" spans="1:7" ht="30">
      <c r="A5" s="7" t="s">
        <v>425</v>
      </c>
      <c r="B5" s="63"/>
      <c r="C5" s="63"/>
      <c r="D5" s="63"/>
      <c r="E5" s="63"/>
      <c r="F5" s="63"/>
      <c r="G5" s="64"/>
    </row>
    <row r="6" spans="1:7">
      <c r="A6" s="13"/>
      <c r="B6" s="9"/>
      <c r="C6" s="10"/>
      <c r="D6" s="11"/>
      <c r="E6" s="11"/>
      <c r="F6" s="11"/>
      <c r="G6" s="12"/>
    </row>
    <row r="7" spans="1:7" ht="18">
      <c r="A7" s="7" t="s">
        <v>426</v>
      </c>
      <c r="B7" s="63"/>
      <c r="C7" s="63"/>
      <c r="D7" s="63"/>
      <c r="E7" s="63"/>
      <c r="F7" s="63"/>
      <c r="G7" s="64"/>
    </row>
    <row r="8" spans="1:7">
      <c r="A8" s="58"/>
      <c r="B8" s="59"/>
      <c r="C8" s="59"/>
      <c r="D8" s="59"/>
      <c r="E8" s="59"/>
      <c r="F8" s="59"/>
      <c r="G8" s="60"/>
    </row>
    <row r="9" spans="1:7" ht="38.25">
      <c r="A9" s="20" t="s">
        <v>427</v>
      </c>
      <c r="B9" s="20" t="s">
        <v>428</v>
      </c>
      <c r="C9" s="21" t="s">
        <v>429</v>
      </c>
      <c r="D9" s="20" t="s">
        <v>430</v>
      </c>
      <c r="E9" s="20" t="s">
        <v>431</v>
      </c>
      <c r="F9" s="20" t="s">
        <v>432</v>
      </c>
      <c r="G9" s="20" t="s">
        <v>433</v>
      </c>
    </row>
    <row r="10" spans="1:7">
      <c r="A10" s="5"/>
      <c r="B10" s="14" t="e">
        <f>VLOOKUP(A10,#REF!,3,FALSE)</f>
        <v>#REF!</v>
      </c>
      <c r="C10" s="14"/>
      <c r="D10" s="14" t="e">
        <f>VLOOKUP(A10,#REF!,11,FALSE)</f>
        <v>#REF!</v>
      </c>
      <c r="E10" s="15" t="e">
        <f>VLOOKUP(A10,#REF!,8,FALSE)</f>
        <v>#REF!</v>
      </c>
      <c r="F10" s="16"/>
      <c r="G10" s="15" t="e">
        <f>F10*E10</f>
        <v>#REF!</v>
      </c>
    </row>
    <row r="11" spans="1:7">
      <c r="A11" s="22"/>
      <c r="B11" s="14" t="e">
        <f>VLOOKUP(A11,#REF!,3,FALSE)</f>
        <v>#REF!</v>
      </c>
      <c r="C11" s="18" t="s">
        <v>429</v>
      </c>
      <c r="D11" s="14" t="e">
        <f>VLOOKUP(A11,#REF!,11,FALSE)</f>
        <v>#REF!</v>
      </c>
      <c r="E11" s="15" t="e">
        <f>VLOOKUP(A11,#REF!,8,FALSE)</f>
        <v>#REF!</v>
      </c>
      <c r="F11" s="17"/>
      <c r="G11" s="15" t="e">
        <f t="shared" ref="G11:G48" si="0">F11*E11</f>
        <v>#REF!</v>
      </c>
    </row>
    <row r="12" spans="1:7">
      <c r="A12" s="22"/>
      <c r="B12" s="14" t="e">
        <f>VLOOKUP(A12,#REF!,3,FALSE)</f>
        <v>#REF!</v>
      </c>
      <c r="C12" s="18" t="s">
        <v>429</v>
      </c>
      <c r="D12" s="14" t="e">
        <f>VLOOKUP(A12,#REF!,11,FALSE)</f>
        <v>#REF!</v>
      </c>
      <c r="E12" s="15" t="e">
        <f>VLOOKUP(A12,#REF!,8,FALSE)</f>
        <v>#REF!</v>
      </c>
      <c r="F12" s="17" t="s">
        <v>429</v>
      </c>
      <c r="G12" s="15" t="e">
        <f t="shared" si="0"/>
        <v>#VALUE!</v>
      </c>
    </row>
    <row r="13" spans="1:7">
      <c r="A13" s="22"/>
      <c r="B13" s="14" t="e">
        <f>VLOOKUP(A13,#REF!,3,FALSE)</f>
        <v>#REF!</v>
      </c>
      <c r="C13" s="18" t="s">
        <v>429</v>
      </c>
      <c r="D13" s="14" t="e">
        <f>VLOOKUP(A13,#REF!,11,FALSE)</f>
        <v>#REF!</v>
      </c>
      <c r="E13" s="15" t="e">
        <f>VLOOKUP(A13,#REF!,8,FALSE)</f>
        <v>#REF!</v>
      </c>
      <c r="F13" s="17" t="s">
        <v>429</v>
      </c>
      <c r="G13" s="15" t="e">
        <f t="shared" si="0"/>
        <v>#VALUE!</v>
      </c>
    </row>
    <row r="14" spans="1:7">
      <c r="A14" s="22"/>
      <c r="B14" s="14" t="e">
        <f>VLOOKUP(A14,#REF!,3,FALSE)</f>
        <v>#REF!</v>
      </c>
      <c r="C14" s="18" t="s">
        <v>429</v>
      </c>
      <c r="D14" s="14" t="e">
        <f>VLOOKUP(A14,#REF!,11,FALSE)</f>
        <v>#REF!</v>
      </c>
      <c r="E14" s="15" t="e">
        <f>VLOOKUP(A14,#REF!,8,FALSE)</f>
        <v>#REF!</v>
      </c>
      <c r="F14" s="17" t="s">
        <v>429</v>
      </c>
      <c r="G14" s="15" t="e">
        <f t="shared" si="0"/>
        <v>#VALUE!</v>
      </c>
    </row>
    <row r="15" spans="1:7">
      <c r="A15" s="22"/>
      <c r="B15" s="14" t="e">
        <f>VLOOKUP(A15,#REF!,3,FALSE)</f>
        <v>#REF!</v>
      </c>
      <c r="C15" s="18" t="s">
        <v>429</v>
      </c>
      <c r="D15" s="14" t="e">
        <f>VLOOKUP(A15,#REF!,11,FALSE)</f>
        <v>#REF!</v>
      </c>
      <c r="E15" s="15" t="e">
        <f>VLOOKUP(A15,#REF!,8,FALSE)</f>
        <v>#REF!</v>
      </c>
      <c r="F15" s="17" t="s">
        <v>429</v>
      </c>
      <c r="G15" s="15" t="e">
        <f t="shared" si="0"/>
        <v>#VALUE!</v>
      </c>
    </row>
    <row r="16" spans="1:7">
      <c r="A16" s="22"/>
      <c r="B16" s="14" t="e">
        <f>VLOOKUP(A16,#REF!,3,FALSE)</f>
        <v>#REF!</v>
      </c>
      <c r="C16" s="18" t="s">
        <v>429</v>
      </c>
      <c r="D16" s="14" t="e">
        <f>VLOOKUP(A16,#REF!,11,FALSE)</f>
        <v>#REF!</v>
      </c>
      <c r="E16" s="15" t="e">
        <f>VLOOKUP(A16,#REF!,8,FALSE)</f>
        <v>#REF!</v>
      </c>
      <c r="F16" s="17" t="s">
        <v>429</v>
      </c>
      <c r="G16" s="15" t="e">
        <f t="shared" si="0"/>
        <v>#VALUE!</v>
      </c>
    </row>
    <row r="17" spans="1:7">
      <c r="A17" s="22"/>
      <c r="B17" s="14" t="e">
        <f>VLOOKUP(A17,#REF!,3,FALSE)</f>
        <v>#REF!</v>
      </c>
      <c r="C17" s="18" t="s">
        <v>429</v>
      </c>
      <c r="D17" s="14" t="e">
        <f>VLOOKUP(A17,#REF!,11,FALSE)</f>
        <v>#REF!</v>
      </c>
      <c r="E17" s="15" t="e">
        <f>VLOOKUP(A17,#REF!,8,FALSE)</f>
        <v>#REF!</v>
      </c>
      <c r="F17" s="17" t="s">
        <v>429</v>
      </c>
      <c r="G17" s="15" t="e">
        <f t="shared" si="0"/>
        <v>#VALUE!</v>
      </c>
    </row>
    <row r="18" spans="1:7">
      <c r="A18" s="22"/>
      <c r="B18" s="14" t="e">
        <f>VLOOKUP(A18,#REF!,3,FALSE)</f>
        <v>#REF!</v>
      </c>
      <c r="C18" s="18" t="s">
        <v>429</v>
      </c>
      <c r="D18" s="14" t="e">
        <f>VLOOKUP(A18,#REF!,11,FALSE)</f>
        <v>#REF!</v>
      </c>
      <c r="E18" s="15" t="e">
        <f>VLOOKUP(A18,#REF!,8,FALSE)</f>
        <v>#REF!</v>
      </c>
      <c r="F18" s="17" t="s">
        <v>429</v>
      </c>
      <c r="G18" s="15" t="e">
        <f t="shared" si="0"/>
        <v>#VALUE!</v>
      </c>
    </row>
    <row r="19" spans="1:7">
      <c r="A19" s="22"/>
      <c r="B19" s="14" t="e">
        <f>VLOOKUP(A19,#REF!,3,FALSE)</f>
        <v>#REF!</v>
      </c>
      <c r="C19" s="18" t="s">
        <v>429</v>
      </c>
      <c r="D19" s="14" t="e">
        <f>VLOOKUP(A19,#REF!,11,FALSE)</f>
        <v>#REF!</v>
      </c>
      <c r="E19" s="15" t="e">
        <f>VLOOKUP(A19,#REF!,8,FALSE)</f>
        <v>#REF!</v>
      </c>
      <c r="F19" s="17" t="s">
        <v>429</v>
      </c>
      <c r="G19" s="15" t="e">
        <f t="shared" si="0"/>
        <v>#VALUE!</v>
      </c>
    </row>
    <row r="20" spans="1:7">
      <c r="A20" s="22"/>
      <c r="B20" s="14" t="e">
        <f>VLOOKUP(A20,#REF!,3,FALSE)</f>
        <v>#REF!</v>
      </c>
      <c r="C20" s="18" t="s">
        <v>429</v>
      </c>
      <c r="D20" s="14" t="e">
        <f>VLOOKUP(A20,#REF!,11,FALSE)</f>
        <v>#REF!</v>
      </c>
      <c r="E20" s="15" t="e">
        <f>VLOOKUP(A20,#REF!,8,FALSE)</f>
        <v>#REF!</v>
      </c>
      <c r="F20" s="17" t="s">
        <v>429</v>
      </c>
      <c r="G20" s="15" t="e">
        <f t="shared" si="0"/>
        <v>#VALUE!</v>
      </c>
    </row>
    <row r="21" spans="1:7">
      <c r="A21" s="22"/>
      <c r="B21" s="14" t="e">
        <f>VLOOKUP(A21,#REF!,3,FALSE)</f>
        <v>#REF!</v>
      </c>
      <c r="C21" s="18" t="s">
        <v>429</v>
      </c>
      <c r="D21" s="14" t="e">
        <f>VLOOKUP(A21,#REF!,11,FALSE)</f>
        <v>#REF!</v>
      </c>
      <c r="E21" s="15" t="e">
        <f>VLOOKUP(A21,#REF!,8,FALSE)</f>
        <v>#REF!</v>
      </c>
      <c r="F21" s="17" t="s">
        <v>429</v>
      </c>
      <c r="G21" s="15" t="e">
        <f t="shared" si="0"/>
        <v>#VALUE!</v>
      </c>
    </row>
    <row r="22" spans="1:7">
      <c r="A22" s="22"/>
      <c r="B22" s="14" t="e">
        <f>VLOOKUP(A22,#REF!,3,FALSE)</f>
        <v>#REF!</v>
      </c>
      <c r="C22" s="18" t="s">
        <v>429</v>
      </c>
      <c r="D22" s="14" t="e">
        <f>VLOOKUP(A22,#REF!,11,FALSE)</f>
        <v>#REF!</v>
      </c>
      <c r="E22" s="15" t="e">
        <f>VLOOKUP(A22,#REF!,8,FALSE)</f>
        <v>#REF!</v>
      </c>
      <c r="F22" s="17" t="s">
        <v>429</v>
      </c>
      <c r="G22" s="15" t="e">
        <f t="shared" si="0"/>
        <v>#VALUE!</v>
      </c>
    </row>
    <row r="23" spans="1:7">
      <c r="A23" s="22"/>
      <c r="B23" s="14" t="e">
        <f>VLOOKUP(A23,#REF!,3,FALSE)</f>
        <v>#REF!</v>
      </c>
      <c r="C23" s="18" t="s">
        <v>429</v>
      </c>
      <c r="D23" s="14" t="e">
        <f>VLOOKUP(A23,#REF!,11,FALSE)</f>
        <v>#REF!</v>
      </c>
      <c r="E23" s="15" t="e">
        <f>VLOOKUP(A23,#REF!,8,FALSE)</f>
        <v>#REF!</v>
      </c>
      <c r="F23" s="17" t="s">
        <v>429</v>
      </c>
      <c r="G23" s="15" t="e">
        <f t="shared" si="0"/>
        <v>#VALUE!</v>
      </c>
    </row>
    <row r="24" spans="1:7">
      <c r="A24" s="22"/>
      <c r="B24" s="14" t="e">
        <f>VLOOKUP(A24,#REF!,3,FALSE)</f>
        <v>#REF!</v>
      </c>
      <c r="C24" s="18" t="s">
        <v>429</v>
      </c>
      <c r="D24" s="14" t="e">
        <f>VLOOKUP(A24,#REF!,11,FALSE)</f>
        <v>#REF!</v>
      </c>
      <c r="E24" s="15" t="e">
        <f>VLOOKUP(A24,#REF!,8,FALSE)</f>
        <v>#REF!</v>
      </c>
      <c r="F24" s="17" t="s">
        <v>429</v>
      </c>
      <c r="G24" s="15" t="e">
        <f t="shared" si="0"/>
        <v>#VALUE!</v>
      </c>
    </row>
    <row r="25" spans="1:7">
      <c r="A25" s="22"/>
      <c r="B25" s="14" t="e">
        <f>VLOOKUP(A25,#REF!,3,FALSE)</f>
        <v>#REF!</v>
      </c>
      <c r="C25" s="18" t="s">
        <v>429</v>
      </c>
      <c r="D25" s="14" t="e">
        <f>VLOOKUP(A25,#REF!,11,FALSE)</f>
        <v>#REF!</v>
      </c>
      <c r="E25" s="15" t="e">
        <f>VLOOKUP(A25,#REF!,8,FALSE)</f>
        <v>#REF!</v>
      </c>
      <c r="F25" s="17" t="s">
        <v>429</v>
      </c>
      <c r="G25" s="15" t="e">
        <f t="shared" si="0"/>
        <v>#VALUE!</v>
      </c>
    </row>
    <row r="26" spans="1:7">
      <c r="A26" s="22"/>
      <c r="B26" s="14" t="e">
        <f>VLOOKUP(A26,#REF!,3,FALSE)</f>
        <v>#REF!</v>
      </c>
      <c r="C26" s="18" t="s">
        <v>429</v>
      </c>
      <c r="D26" s="14" t="e">
        <f>VLOOKUP(A26,#REF!,11,FALSE)</f>
        <v>#REF!</v>
      </c>
      <c r="E26" s="15" t="e">
        <f>VLOOKUP(A26,#REF!,8,FALSE)</f>
        <v>#REF!</v>
      </c>
      <c r="F26" s="17" t="s">
        <v>429</v>
      </c>
      <c r="G26" s="15" t="e">
        <f t="shared" si="0"/>
        <v>#VALUE!</v>
      </c>
    </row>
    <row r="27" spans="1:7">
      <c r="A27" s="22"/>
      <c r="B27" s="14" t="e">
        <f>VLOOKUP(A27,#REF!,3,FALSE)</f>
        <v>#REF!</v>
      </c>
      <c r="C27" s="18" t="s">
        <v>429</v>
      </c>
      <c r="D27" s="14" t="e">
        <f>VLOOKUP(A27,#REF!,11,FALSE)</f>
        <v>#REF!</v>
      </c>
      <c r="E27" s="15" t="e">
        <f>VLOOKUP(A27,#REF!,8,FALSE)</f>
        <v>#REF!</v>
      </c>
      <c r="F27" s="17" t="s">
        <v>429</v>
      </c>
      <c r="G27" s="15" t="e">
        <f t="shared" si="0"/>
        <v>#VALUE!</v>
      </c>
    </row>
    <row r="28" spans="1:7">
      <c r="A28" s="22"/>
      <c r="B28" s="14" t="e">
        <f>VLOOKUP(A28,#REF!,3,FALSE)</f>
        <v>#REF!</v>
      </c>
      <c r="C28" s="18" t="s">
        <v>429</v>
      </c>
      <c r="D28" s="14" t="e">
        <f>VLOOKUP(A28,#REF!,11,FALSE)</f>
        <v>#REF!</v>
      </c>
      <c r="E28" s="15" t="e">
        <f>VLOOKUP(A28,#REF!,8,FALSE)</f>
        <v>#REF!</v>
      </c>
      <c r="F28" s="17" t="s">
        <v>429</v>
      </c>
      <c r="G28" s="15" t="e">
        <f t="shared" si="0"/>
        <v>#VALUE!</v>
      </c>
    </row>
    <row r="29" spans="1:7">
      <c r="A29" s="22"/>
      <c r="B29" s="14" t="e">
        <f>VLOOKUP(A29,#REF!,3,FALSE)</f>
        <v>#REF!</v>
      </c>
      <c r="C29" s="18" t="s">
        <v>429</v>
      </c>
      <c r="D29" s="14" t="e">
        <f>VLOOKUP(A29,#REF!,11,FALSE)</f>
        <v>#REF!</v>
      </c>
      <c r="E29" s="15" t="e">
        <f>VLOOKUP(A29,#REF!,8,FALSE)</f>
        <v>#REF!</v>
      </c>
      <c r="F29" s="17" t="s">
        <v>429</v>
      </c>
      <c r="G29" s="15" t="e">
        <f t="shared" si="0"/>
        <v>#VALUE!</v>
      </c>
    </row>
    <row r="30" spans="1:7">
      <c r="A30" s="17"/>
      <c r="B30" s="14" t="e">
        <f>VLOOKUP(A30,#REF!,3,FALSE)</f>
        <v>#REF!</v>
      </c>
      <c r="C30" s="18" t="s">
        <v>429</v>
      </c>
      <c r="D30" s="14" t="e">
        <f>VLOOKUP(A30,#REF!,11,FALSE)</f>
        <v>#REF!</v>
      </c>
      <c r="E30" s="15" t="e">
        <f>VLOOKUP(A30,#REF!,8,FALSE)</f>
        <v>#REF!</v>
      </c>
      <c r="F30" s="17" t="s">
        <v>429</v>
      </c>
      <c r="G30" s="15" t="e">
        <f t="shared" si="0"/>
        <v>#VALUE!</v>
      </c>
    </row>
    <row r="31" spans="1:7">
      <c r="A31" s="17"/>
      <c r="B31" s="14" t="e">
        <f>VLOOKUP(A31,#REF!,3,FALSE)</f>
        <v>#REF!</v>
      </c>
      <c r="C31" s="18" t="s">
        <v>429</v>
      </c>
      <c r="D31" s="14" t="e">
        <f>VLOOKUP(A31,#REF!,11,FALSE)</f>
        <v>#REF!</v>
      </c>
      <c r="E31" s="15" t="e">
        <f>VLOOKUP(A31,#REF!,8,FALSE)</f>
        <v>#REF!</v>
      </c>
      <c r="F31" s="17" t="s">
        <v>429</v>
      </c>
      <c r="G31" s="15" t="e">
        <f t="shared" si="0"/>
        <v>#VALUE!</v>
      </c>
    </row>
    <row r="32" spans="1:7">
      <c r="A32" s="17"/>
      <c r="B32" s="14" t="e">
        <f>VLOOKUP(A32,#REF!,3,FALSE)</f>
        <v>#REF!</v>
      </c>
      <c r="C32" s="18" t="s">
        <v>429</v>
      </c>
      <c r="D32" s="14" t="e">
        <f>VLOOKUP(A32,#REF!,11,FALSE)</f>
        <v>#REF!</v>
      </c>
      <c r="E32" s="15" t="e">
        <f>VLOOKUP(A32,#REF!,8,FALSE)</f>
        <v>#REF!</v>
      </c>
      <c r="F32" s="17" t="s">
        <v>429</v>
      </c>
      <c r="G32" s="15" t="e">
        <f t="shared" si="0"/>
        <v>#VALUE!</v>
      </c>
    </row>
    <row r="33" spans="1:7">
      <c r="A33" s="17"/>
      <c r="B33" s="14" t="e">
        <f>VLOOKUP(A33,#REF!,3,FALSE)</f>
        <v>#REF!</v>
      </c>
      <c r="C33" s="18" t="s">
        <v>429</v>
      </c>
      <c r="D33" s="14" t="e">
        <f>VLOOKUP(A33,#REF!,11,FALSE)</f>
        <v>#REF!</v>
      </c>
      <c r="E33" s="15" t="e">
        <f>VLOOKUP(A33,#REF!,8,FALSE)</f>
        <v>#REF!</v>
      </c>
      <c r="F33" s="17" t="s">
        <v>429</v>
      </c>
      <c r="G33" s="15" t="e">
        <f t="shared" si="0"/>
        <v>#VALUE!</v>
      </c>
    </row>
    <row r="34" spans="1:7">
      <c r="A34" s="17"/>
      <c r="B34" s="14" t="e">
        <f>VLOOKUP(A34,#REF!,3,FALSE)</f>
        <v>#REF!</v>
      </c>
      <c r="C34" s="18" t="s">
        <v>429</v>
      </c>
      <c r="D34" s="14" t="e">
        <f>VLOOKUP(A34,#REF!,11,FALSE)</f>
        <v>#REF!</v>
      </c>
      <c r="E34" s="15" t="e">
        <f>VLOOKUP(A34,#REF!,8,FALSE)</f>
        <v>#REF!</v>
      </c>
      <c r="F34" s="17" t="s">
        <v>429</v>
      </c>
      <c r="G34" s="15" t="e">
        <f t="shared" si="0"/>
        <v>#VALUE!</v>
      </c>
    </row>
    <row r="35" spans="1:7">
      <c r="A35" s="17"/>
      <c r="B35" s="14" t="e">
        <f>VLOOKUP(A35,#REF!,3,FALSE)</f>
        <v>#REF!</v>
      </c>
      <c r="C35" s="18" t="s">
        <v>429</v>
      </c>
      <c r="D35" s="14" t="e">
        <f>VLOOKUP(A35,#REF!,11,FALSE)</f>
        <v>#REF!</v>
      </c>
      <c r="E35" s="15" t="e">
        <f>VLOOKUP(A35,#REF!,8,FALSE)</f>
        <v>#REF!</v>
      </c>
      <c r="F35" s="17" t="s">
        <v>429</v>
      </c>
      <c r="G35" s="15" t="e">
        <f t="shared" si="0"/>
        <v>#VALUE!</v>
      </c>
    </row>
    <row r="36" spans="1:7">
      <c r="A36" s="17"/>
      <c r="B36" s="14" t="e">
        <f>VLOOKUP(A36,#REF!,3,FALSE)</f>
        <v>#REF!</v>
      </c>
      <c r="C36" s="18" t="s">
        <v>429</v>
      </c>
      <c r="D36" s="14" t="e">
        <f>VLOOKUP(A36,#REF!,11,FALSE)</f>
        <v>#REF!</v>
      </c>
      <c r="E36" s="15" t="e">
        <f>VLOOKUP(A36,#REF!,8,FALSE)</f>
        <v>#REF!</v>
      </c>
      <c r="F36" s="17" t="s">
        <v>429</v>
      </c>
      <c r="G36" s="15" t="e">
        <f t="shared" si="0"/>
        <v>#VALUE!</v>
      </c>
    </row>
    <row r="37" spans="1:7">
      <c r="A37" s="17"/>
      <c r="B37" s="14" t="e">
        <f>VLOOKUP(A37,#REF!,3,FALSE)</f>
        <v>#REF!</v>
      </c>
      <c r="C37" s="18" t="s">
        <v>429</v>
      </c>
      <c r="D37" s="14" t="e">
        <f>VLOOKUP(A37,#REF!,11,FALSE)</f>
        <v>#REF!</v>
      </c>
      <c r="E37" s="15" t="e">
        <f>VLOOKUP(A37,#REF!,8,FALSE)</f>
        <v>#REF!</v>
      </c>
      <c r="F37" s="17" t="s">
        <v>429</v>
      </c>
      <c r="G37" s="15" t="e">
        <f t="shared" si="0"/>
        <v>#VALUE!</v>
      </c>
    </row>
    <row r="38" spans="1:7">
      <c r="A38" s="17"/>
      <c r="B38" s="14" t="e">
        <f>VLOOKUP(A38,#REF!,3,FALSE)</f>
        <v>#REF!</v>
      </c>
      <c r="C38" s="18" t="s">
        <v>429</v>
      </c>
      <c r="D38" s="14" t="e">
        <f>VLOOKUP(A38,#REF!,11,FALSE)</f>
        <v>#REF!</v>
      </c>
      <c r="E38" s="15" t="e">
        <f>VLOOKUP(A38,#REF!,8,FALSE)</f>
        <v>#REF!</v>
      </c>
      <c r="F38" s="17" t="s">
        <v>429</v>
      </c>
      <c r="G38" s="15" t="e">
        <f t="shared" si="0"/>
        <v>#VALUE!</v>
      </c>
    </row>
    <row r="39" spans="1:7">
      <c r="A39" s="17"/>
      <c r="B39" s="14" t="e">
        <f>VLOOKUP(A39,#REF!,3,FALSE)</f>
        <v>#REF!</v>
      </c>
      <c r="C39" s="18" t="s">
        <v>429</v>
      </c>
      <c r="D39" s="14" t="e">
        <f>VLOOKUP(A39,#REF!,11,FALSE)</f>
        <v>#REF!</v>
      </c>
      <c r="E39" s="15" t="e">
        <f>VLOOKUP(A39,#REF!,8,FALSE)</f>
        <v>#REF!</v>
      </c>
      <c r="F39" s="17" t="s">
        <v>429</v>
      </c>
      <c r="G39" s="15" t="e">
        <f t="shared" si="0"/>
        <v>#VALUE!</v>
      </c>
    </row>
    <row r="40" spans="1:7">
      <c r="A40" s="17"/>
      <c r="B40" s="14" t="e">
        <f>VLOOKUP(A40,#REF!,3,FALSE)</f>
        <v>#REF!</v>
      </c>
      <c r="C40" s="18" t="s">
        <v>429</v>
      </c>
      <c r="D40" s="14" t="e">
        <f>VLOOKUP(A40,#REF!,11,FALSE)</f>
        <v>#REF!</v>
      </c>
      <c r="E40" s="15" t="e">
        <f>VLOOKUP(A40,#REF!,8,FALSE)</f>
        <v>#REF!</v>
      </c>
      <c r="F40" s="17" t="s">
        <v>429</v>
      </c>
      <c r="G40" s="15" t="e">
        <f t="shared" si="0"/>
        <v>#VALUE!</v>
      </c>
    </row>
    <row r="41" spans="1:7">
      <c r="A41" s="17"/>
      <c r="B41" s="14" t="e">
        <f>VLOOKUP(A41,#REF!,3,FALSE)</f>
        <v>#REF!</v>
      </c>
      <c r="C41" s="18" t="s">
        <v>429</v>
      </c>
      <c r="D41" s="14" t="e">
        <f>VLOOKUP(A41,#REF!,11,FALSE)</f>
        <v>#REF!</v>
      </c>
      <c r="E41" s="15" t="e">
        <f>VLOOKUP(A41,#REF!,8,FALSE)</f>
        <v>#REF!</v>
      </c>
      <c r="F41" s="17" t="s">
        <v>429</v>
      </c>
      <c r="G41" s="15" t="e">
        <f t="shared" si="0"/>
        <v>#VALUE!</v>
      </c>
    </row>
    <row r="42" spans="1:7">
      <c r="A42" s="17"/>
      <c r="B42" s="14" t="e">
        <f>VLOOKUP(A42,#REF!,3,FALSE)</f>
        <v>#REF!</v>
      </c>
      <c r="C42" s="18" t="s">
        <v>429</v>
      </c>
      <c r="D42" s="14" t="e">
        <f>VLOOKUP(A42,#REF!,11,FALSE)</f>
        <v>#REF!</v>
      </c>
      <c r="E42" s="15" t="e">
        <f>VLOOKUP(A42,#REF!,8,FALSE)</f>
        <v>#REF!</v>
      </c>
      <c r="F42" s="17" t="s">
        <v>429</v>
      </c>
      <c r="G42" s="15" t="e">
        <f t="shared" si="0"/>
        <v>#VALUE!</v>
      </c>
    </row>
    <row r="43" spans="1:7">
      <c r="A43" s="17" t="s">
        <v>429</v>
      </c>
      <c r="B43" s="14" t="e">
        <f>VLOOKUP(A43,#REF!,3,FALSE)</f>
        <v>#REF!</v>
      </c>
      <c r="C43" s="18" t="s">
        <v>429</v>
      </c>
      <c r="D43" s="14" t="e">
        <f>VLOOKUP(A43,#REF!,11,FALSE)</f>
        <v>#REF!</v>
      </c>
      <c r="E43" s="15" t="e">
        <f>VLOOKUP(A43,#REF!,8,FALSE)</f>
        <v>#REF!</v>
      </c>
      <c r="F43" s="17" t="s">
        <v>429</v>
      </c>
      <c r="G43" s="15" t="e">
        <f t="shared" si="0"/>
        <v>#VALUE!</v>
      </c>
    </row>
    <row r="44" spans="1:7">
      <c r="A44" s="17" t="s">
        <v>429</v>
      </c>
      <c r="B44" s="14" t="e">
        <f>VLOOKUP(A44,#REF!,3,FALSE)</f>
        <v>#REF!</v>
      </c>
      <c r="C44" s="18" t="s">
        <v>429</v>
      </c>
      <c r="D44" s="14" t="e">
        <f>VLOOKUP(A44,#REF!,11,FALSE)</f>
        <v>#REF!</v>
      </c>
      <c r="E44" s="15" t="e">
        <f>VLOOKUP(A44,#REF!,8,FALSE)</f>
        <v>#REF!</v>
      </c>
      <c r="F44" s="17" t="s">
        <v>429</v>
      </c>
      <c r="G44" s="15" t="e">
        <f t="shared" si="0"/>
        <v>#VALUE!</v>
      </c>
    </row>
    <row r="45" spans="1:7">
      <c r="A45" s="17" t="s">
        <v>429</v>
      </c>
      <c r="B45" s="14" t="e">
        <f>VLOOKUP(A45,#REF!,3,FALSE)</f>
        <v>#REF!</v>
      </c>
      <c r="C45" s="18" t="s">
        <v>429</v>
      </c>
      <c r="D45" s="14" t="e">
        <f>VLOOKUP(A45,#REF!,11,FALSE)</f>
        <v>#REF!</v>
      </c>
      <c r="E45" s="15" t="e">
        <f>VLOOKUP(A45,#REF!,8,FALSE)</f>
        <v>#REF!</v>
      </c>
      <c r="F45" s="17" t="s">
        <v>429</v>
      </c>
      <c r="G45" s="15" t="e">
        <f t="shared" si="0"/>
        <v>#VALUE!</v>
      </c>
    </row>
    <row r="46" spans="1:7">
      <c r="A46" s="17" t="s">
        <v>429</v>
      </c>
      <c r="B46" s="14" t="e">
        <f>VLOOKUP(A46,#REF!,3,FALSE)</f>
        <v>#REF!</v>
      </c>
      <c r="C46" s="18" t="s">
        <v>429</v>
      </c>
      <c r="D46" s="14" t="e">
        <f>VLOOKUP(A46,#REF!,11,FALSE)</f>
        <v>#REF!</v>
      </c>
      <c r="E46" s="15" t="e">
        <f>VLOOKUP(A46,#REF!,8,FALSE)</f>
        <v>#REF!</v>
      </c>
      <c r="F46" s="17" t="s">
        <v>429</v>
      </c>
      <c r="G46" s="15" t="e">
        <f t="shared" si="0"/>
        <v>#VALUE!</v>
      </c>
    </row>
    <row r="47" spans="1:7">
      <c r="A47" s="17" t="s">
        <v>429</v>
      </c>
      <c r="B47" s="14" t="e">
        <f>VLOOKUP(A47,#REF!,3,FALSE)</f>
        <v>#REF!</v>
      </c>
      <c r="C47" s="18" t="s">
        <v>429</v>
      </c>
      <c r="D47" s="14" t="e">
        <f>VLOOKUP(A47,#REF!,11,FALSE)</f>
        <v>#REF!</v>
      </c>
      <c r="E47" s="15" t="e">
        <f>VLOOKUP(A47,#REF!,8,FALSE)</f>
        <v>#REF!</v>
      </c>
      <c r="F47" s="17" t="s">
        <v>429</v>
      </c>
      <c r="G47" s="15" t="e">
        <f t="shared" si="0"/>
        <v>#VALUE!</v>
      </c>
    </row>
    <row r="48" spans="1:7">
      <c r="A48" s="17" t="s">
        <v>429</v>
      </c>
      <c r="B48" s="14" t="e">
        <f>VLOOKUP(A48,#REF!,3,FALSE)</f>
        <v>#REF!</v>
      </c>
      <c r="C48" s="18" t="s">
        <v>429</v>
      </c>
      <c r="D48" s="14" t="e">
        <f>VLOOKUP(A48,#REF!,11,FALSE)</f>
        <v>#REF!</v>
      </c>
      <c r="E48" s="15" t="e">
        <f>VLOOKUP(A48,#REF!,8,FALSE)</f>
        <v>#REF!</v>
      </c>
      <c r="F48" s="17" t="s">
        <v>429</v>
      </c>
      <c r="G48" s="15" t="e">
        <f t="shared" si="0"/>
        <v>#VALUE!</v>
      </c>
    </row>
  </sheetData>
  <mergeCells count="6">
    <mergeCell ref="A8:G8"/>
    <mergeCell ref="A1:G1"/>
    <mergeCell ref="A2:G2"/>
    <mergeCell ref="B3:G3"/>
    <mergeCell ref="B5:G5"/>
    <mergeCell ref="B7:G7"/>
  </mergeCells>
  <conditionalFormatting sqref="A10:A29">
    <cfRule type="expression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2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2024-11-06T15:28:26Z</cp:lastPrinted>
  <dcterms:created xsi:type="dcterms:W3CDTF">2023-07-31T09:36:09Z</dcterms:created>
  <dcterms:modified xsi:type="dcterms:W3CDTF">2024-11-14T12:28:26Z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